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sales-98-chinese-NO" sheetId="1" r:id="rId1"/>
  </sheets>
  <externalReferences>
    <externalReference r:id="rId4"/>
  </externalReferences>
  <definedNames>
    <definedName name="Color">'[1]Color'!$A:$A</definedName>
    <definedName name="_xlnm.Print_Area" localSheetId="0">'sales-98-chinese-NO'!$A$1:$J$50</definedName>
  </definedNames>
  <calcPr fullCalcOnLoad="1"/>
</workbook>
</file>

<file path=xl/sharedStrings.xml><?xml version="1.0" encoding="utf-8"?>
<sst xmlns="http://schemas.openxmlformats.org/spreadsheetml/2006/main" count="23" uniqueCount="23">
  <si>
    <t>二零一七年 香港國際馬匹拍賣會（三月）</t>
  </si>
  <si>
    <t>THE HONG KONG INTERNATIONAL SALE 2017 (MARCH)</t>
  </si>
  <si>
    <t>ON FRIDAY, 17 MARCH 2017, AT PARADE RING, SHA TIN RACECOURSE</t>
  </si>
  <si>
    <t>AUCTIONEER: JOHN O'KELLY OF TATTERSALLS LIMITED</t>
  </si>
  <si>
    <t>LOT</t>
  </si>
  <si>
    <t>COLOUR / SEX (Country Foaled)</t>
  </si>
  <si>
    <t xml:space="preserve"> SIRE / DAM (Sire of Dam)</t>
  </si>
  <si>
    <t>PURCHASER</t>
  </si>
  <si>
    <t>HKD</t>
  </si>
  <si>
    <t>USD</t>
  </si>
  <si>
    <t>AUD</t>
  </si>
  <si>
    <t>GBP</t>
  </si>
  <si>
    <t>NZD</t>
  </si>
  <si>
    <t>EUR</t>
  </si>
  <si>
    <t>*2016(Mar) TOTAL(24 lots):</t>
  </si>
  <si>
    <t>*2016(Mar) AVERAGE(24 lots):</t>
  </si>
  <si>
    <t>*2016(Mar) MEDIAN(24 lots):</t>
  </si>
  <si>
    <t>*=For Reference Only</t>
  </si>
  <si>
    <t>Exchange Rate : =HK$</t>
  </si>
  <si>
    <t>Date : 17 March 2017</t>
  </si>
  <si>
    <t>2017(Mar) TOTAL(29 lots):</t>
  </si>
  <si>
    <t>2017(Mar) AVERAGE(29 lots):</t>
  </si>
  <si>
    <t>2017(Mar) MEDIAN(29 lots):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</si>
</sst>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新細明體"/>
      <family val="1"/>
    </font>
    <font>
      <b/>
      <u val="single"/>
      <sz val="26"/>
      <name val="Times New Roman"/>
      <family val="1"/>
    </font>
    <font>
      <b/>
      <u val="single"/>
      <sz val="16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b/>
      <i/>
      <sz val="22"/>
      <name val="Times New Roman"/>
      <family val="1"/>
    </font>
    <font>
      <i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6" fillId="0" borderId="0" xfId="0" applyFont="1" applyFill="1" applyAlignment="1" quotePrefix="1">
      <alignment horizontal="right"/>
    </xf>
    <xf numFmtId="3" fontId="13" fillId="0" borderId="0" xfId="0" applyNumberFormat="1" applyFont="1" applyFill="1" applyBorder="1" applyAlignment="1">
      <alignment/>
    </xf>
    <xf numFmtId="164" fontId="13" fillId="0" borderId="0" xfId="42" applyNumberFormat="1" applyFont="1" applyFill="1" applyAlignment="1">
      <alignment horizontal="right"/>
    </xf>
    <xf numFmtId="0" fontId="17" fillId="0" borderId="0" xfId="0" applyFont="1" applyFill="1" applyAlignment="1" quotePrefix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KIS%202017%20(Marc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-To-PA"/>
      <sheetName val="sales-98-chinese-NO"/>
      <sheetName val="Set-Up "/>
      <sheetName val="Set-Up-To-Security"/>
      <sheetName val="profit-loss-cost w.o. purchase"/>
      <sheetName val="summary2017"/>
      <sheetName val="Color"/>
      <sheetName val="lot-1"/>
      <sheetName val="lot-2"/>
      <sheetName val="lot-3"/>
      <sheetName val="lot-4"/>
      <sheetName val="lot-5"/>
      <sheetName val="lot-6"/>
      <sheetName val="lot-7"/>
      <sheetName val="lot-8"/>
      <sheetName val="lot-9"/>
      <sheetName val="lot-10"/>
      <sheetName val="lot-11"/>
      <sheetName val="lot-12"/>
      <sheetName val="lot-13"/>
      <sheetName val="Withdrawn 1"/>
      <sheetName val="lot-15"/>
      <sheetName val="lot-16"/>
      <sheetName val="lot-17"/>
      <sheetName val="lot-18"/>
      <sheetName val="lot-19"/>
      <sheetName val="lot-20"/>
      <sheetName val="lot-21"/>
      <sheetName val="lot-22"/>
      <sheetName val="lot-23"/>
      <sheetName val="lot-24"/>
      <sheetName val="Withdrawn 2"/>
      <sheetName val="lot-26"/>
      <sheetName val="lot-27"/>
      <sheetName val="lot-28"/>
      <sheetName val="lot-29"/>
      <sheetName val="lot-30"/>
      <sheetName val="lot-31"/>
      <sheetName val="lot-32"/>
      <sheetName val="lot-33"/>
      <sheetName val="lot-34"/>
      <sheetName val="lot-35"/>
      <sheetName val="lot-36"/>
      <sheetName val="lot-37"/>
      <sheetName val="lot-38"/>
      <sheetName val="lot-39"/>
      <sheetName val="lot-40"/>
      <sheetName val="lot-41"/>
      <sheetName val="lot-42"/>
      <sheetName val="lot-43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7">
          <cell r="B7" t="str">
            <v>Bay Gelding  (NZ)</v>
          </cell>
          <cell r="C7" t="str">
            <v>Savabeel - Now the World ( by Flying Spur )</v>
          </cell>
          <cell r="D7" t="str">
            <v>TAM CHAU</v>
          </cell>
          <cell r="G7">
            <v>4200000</v>
          </cell>
        </row>
        <row r="8">
          <cell r="B8" t="str">
            <v>Bay Gelding  (GER)</v>
          </cell>
          <cell r="C8" t="str">
            <v>Soldier Hollow - C’est L’Amour ( by Whipper )</v>
          </cell>
          <cell r="D8" t="str">
            <v>SUEN SIU MAN SIMON</v>
          </cell>
          <cell r="G8">
            <v>2500000</v>
          </cell>
        </row>
        <row r="9">
          <cell r="B9" t="str">
            <v>Bay Gelding (AUS)</v>
          </cell>
          <cell r="C9" t="str">
            <v>Northern Meteor - Fairytale Dancer ( by Danehill Dancer )</v>
          </cell>
          <cell r="D9" t="str">
            <v>KWOK SIU MING</v>
          </cell>
          <cell r="G9">
            <v>3200000</v>
          </cell>
        </row>
        <row r="10">
          <cell r="B10" t="str">
            <v>Bay Gelding (IRE)</v>
          </cell>
          <cell r="C10" t="str">
            <v>Acclamation - Moment Juste ( by Pivotal )</v>
          </cell>
          <cell r="D10" t="str">
            <v>LYN YEE CHON FRANK</v>
          </cell>
          <cell r="G10">
            <v>3000000</v>
          </cell>
        </row>
        <row r="11">
          <cell r="B11" t="str">
            <v>Bay Gelding (AUS)</v>
          </cell>
          <cell r="C11" t="str">
            <v>Magic Albert - Judicial Queen ( by Unbridled's Song )</v>
          </cell>
          <cell r="D11" t="str">
            <v>SPORTS CLUB SYNDICATE</v>
          </cell>
          <cell r="G11">
            <v>4700000</v>
          </cell>
        </row>
        <row r="12">
          <cell r="B12" t="str">
            <v>Bay Gelding (GB)</v>
          </cell>
          <cell r="C12" t="str">
            <v>Kyllachy - Capacious ( by Nayef )</v>
          </cell>
          <cell r="D12" t="str">
            <v>KOO MING KOWN</v>
          </cell>
          <cell r="G12">
            <v>3200000</v>
          </cell>
        </row>
        <row r="13">
          <cell r="B13" t="str">
            <v>Brown Gelding (AUS)</v>
          </cell>
          <cell r="C13" t="str">
            <v>More Than Ready - Zingaling ( by Redoute's Choice )</v>
          </cell>
          <cell r="D13" t="str">
            <v>LEUNG HUNG TAK BRIAN</v>
          </cell>
          <cell r="G13">
            <v>7500000</v>
          </cell>
        </row>
        <row r="14">
          <cell r="B14" t="str">
            <v>Bay Gelding (IRE)</v>
          </cell>
          <cell r="C14" t="str">
            <v>Fastnet Rock - Aniarnota ( by Dalakhani)</v>
          </cell>
          <cell r="D14" t="str">
            <v>OKAWA TORU</v>
          </cell>
          <cell r="G14">
            <v>3200000</v>
          </cell>
        </row>
        <row r="15">
          <cell r="B15" t="str">
            <v>Bay Gelding (NZ)</v>
          </cell>
          <cell r="C15" t="str">
            <v>Darci Brahma - Luscious Legs ( by Pins )</v>
          </cell>
          <cell r="D15" t="str">
            <v>IP CHUN HENG WILSON</v>
          </cell>
          <cell r="G15">
            <v>6200000</v>
          </cell>
        </row>
        <row r="16">
          <cell r="B16" t="str">
            <v>Bay / Brown Gelding (AUS)</v>
          </cell>
          <cell r="C16" t="str">
            <v>Duporth - Baby Corn ( by Exceed And Excel )</v>
          </cell>
          <cell r="D16" t="str">
            <v>WONG SEE SUM JACKIE</v>
          </cell>
          <cell r="G16">
            <v>7200000</v>
          </cell>
        </row>
        <row r="17">
          <cell r="B17" t="str">
            <v>Bay Gelding (GB)</v>
          </cell>
          <cell r="C17" t="str">
            <v>Zoffany - Close To The Edge ( by Iffraaj )</v>
          </cell>
          <cell r="D17" t="str">
            <v>CHIU TAO</v>
          </cell>
          <cell r="G17">
            <v>2700000</v>
          </cell>
        </row>
        <row r="18">
          <cell r="B18" t="str">
            <v>Bay Gelding (AUS)</v>
          </cell>
          <cell r="C18" t="str">
            <v>Starcraft - Biancalaura ( by Belong to Me )</v>
          </cell>
          <cell r="D18" t="str">
            <v>YAU EDDIE JUNIOR</v>
          </cell>
          <cell r="G18">
            <v>4200000</v>
          </cell>
        </row>
        <row r="19">
          <cell r="B19" t="str">
            <v>Bay Gelding (IRE)</v>
          </cell>
          <cell r="C19" t="str">
            <v>Exceed And Excel - Saabiq ( by Grand Slam )</v>
          </cell>
          <cell r="D19" t="str">
            <v>YEUNG KIN MAN</v>
          </cell>
          <cell r="G19">
            <v>4200000</v>
          </cell>
        </row>
        <row r="20">
          <cell r="B20" t="str">
            <v>Withdrawn</v>
          </cell>
        </row>
        <row r="21">
          <cell r="B21" t="str">
            <v>Grey Gelding (IRE)</v>
          </cell>
          <cell r="C21" t="str">
            <v>Dark Angel - Marseille Express ( by Caerleon )</v>
          </cell>
          <cell r="D21" t="str">
            <v>NG WING KWONG ERIC</v>
          </cell>
          <cell r="G21">
            <v>3500000</v>
          </cell>
        </row>
        <row r="22">
          <cell r="B22" t="str">
            <v>Bay Gelding (AUS)</v>
          </cell>
          <cell r="C22" t="str">
            <v>Hussonet - Almah ( by Al Mufti )</v>
          </cell>
          <cell r="D22" t="str">
            <v>LAU PAK FAI PETER</v>
          </cell>
          <cell r="G22">
            <v>10500000</v>
          </cell>
        </row>
        <row r="23">
          <cell r="B23" t="str">
            <v>Bay Gelding (AUS)</v>
          </cell>
          <cell r="C23" t="str">
            <v>Fastnet Rock - Allez France ( by Hennessy )</v>
          </cell>
          <cell r="D23" t="str">
            <v>MA KAI CHEUNG</v>
          </cell>
          <cell r="G23">
            <v>5200000</v>
          </cell>
        </row>
        <row r="24">
          <cell r="B24" t="str">
            <v>Chestnut Gelding (IRE)</v>
          </cell>
          <cell r="C24" t="str">
            <v>Casamento - Three Times ( by Bahamian Bounty )</v>
          </cell>
          <cell r="D24" t="str">
            <v>LAU YIU TONG</v>
          </cell>
          <cell r="G24">
            <v>4200000</v>
          </cell>
        </row>
        <row r="25">
          <cell r="B25" t="str">
            <v>Bay Gelding (AUS)</v>
          </cell>
          <cell r="C25" t="str">
            <v>Exceed And Excel- Mythical Play ( by Denfensive Play )</v>
          </cell>
          <cell r="D25" t="str">
            <v>JOHNSON CHEN</v>
          </cell>
          <cell r="G25">
            <v>5000000</v>
          </cell>
        </row>
        <row r="26">
          <cell r="B26" t="str">
            <v>Bay Gelding (FR)</v>
          </cell>
          <cell r="C26" t="str">
            <v>Oasis Dream - Sanjida ( by Polish Precedent )</v>
          </cell>
          <cell r="D26" t="str">
            <v>HK CRICKET CLUB SYNDICATE</v>
          </cell>
          <cell r="G26">
            <v>4500000</v>
          </cell>
        </row>
        <row r="27">
          <cell r="B27" t="str">
            <v>Bay Gelding (AUS)</v>
          </cell>
          <cell r="C27" t="str">
            <v>Street Cry - Extension of Time ( by Dash for Cash )</v>
          </cell>
          <cell r="D27" t="str">
            <v>WONG LING LING</v>
          </cell>
          <cell r="G27">
            <v>7500000</v>
          </cell>
        </row>
        <row r="28">
          <cell r="B28" t="str">
            <v>Bay Gelding (IRE)</v>
          </cell>
          <cell r="C28" t="str">
            <v>Kodiac - Singitta ( by Singspiel )</v>
          </cell>
          <cell r="D28" t="str">
            <v>WONG LING LING</v>
          </cell>
          <cell r="G28">
            <v>3500000</v>
          </cell>
        </row>
        <row r="29">
          <cell r="B29" t="str">
            <v>Bay Gelding (AUS)</v>
          </cell>
          <cell r="C29" t="str">
            <v>Smart Missile - Eyelean ( by Galileo )</v>
          </cell>
          <cell r="D29" t="str">
            <v>LEUNG CHUNG SHAN</v>
          </cell>
          <cell r="G29">
            <v>7200000</v>
          </cell>
        </row>
        <row r="30">
          <cell r="B30" t="str">
            <v>Bay Gelding (FR)</v>
          </cell>
          <cell r="C30" t="str">
            <v>Holy Roman Emperor - Lapland ( by Linamix )</v>
          </cell>
          <cell r="D30" t="str">
            <v>LIU YU WEN</v>
          </cell>
          <cell r="G30">
            <v>9000000</v>
          </cell>
        </row>
        <row r="31">
          <cell r="B31" t="str">
            <v>Withdrawn</v>
          </cell>
        </row>
        <row r="32">
          <cell r="B32" t="str">
            <v>Bay Gelding (AUS)</v>
          </cell>
          <cell r="C32" t="str">
            <v>Choisir - Rich Ransom ( by Red Ransom )</v>
          </cell>
          <cell r="D32" t="str">
            <v>YIP SZE PUI FIONE</v>
          </cell>
          <cell r="G32">
            <v>200000</v>
          </cell>
        </row>
        <row r="33">
          <cell r="B33" t="str">
            <v>Grey Gelding (IRE)</v>
          </cell>
          <cell r="C33" t="str">
            <v>Dark Angel - Zaraba ( by Sakhee )</v>
          </cell>
          <cell r="D33" t="str">
            <v>KEEP ONE STEP AHEAD SYNDICATE</v>
          </cell>
          <cell r="G33">
            <v>3500000</v>
          </cell>
        </row>
        <row r="34">
          <cell r="B34" t="str">
            <v>Bay Gelding (AUS)</v>
          </cell>
          <cell r="C34" t="str">
            <v>Master of Design - Sparkling Symphony ( by Stravinsky )</v>
          </cell>
          <cell r="D34" t="str">
            <v>LEE TIN CHAK DANIEL</v>
          </cell>
          <cell r="G34">
            <v>3200000</v>
          </cell>
        </row>
        <row r="35">
          <cell r="B35" t="str">
            <v>Bay Gelding (AUS)</v>
          </cell>
          <cell r="C35" t="str">
            <v>Artie Schiller - Vintage Rock ( by Thunder Gulch )</v>
          </cell>
          <cell r="D35" t="str">
            <v>CHUNG KIT LEUNG</v>
          </cell>
          <cell r="G35">
            <v>2700000</v>
          </cell>
        </row>
        <row r="36">
          <cell r="B36" t="str">
            <v>Chestnut Gelding (GB)</v>
          </cell>
          <cell r="C36" t="str">
            <v>Paco Boy - Tora Bora ( by Grand Lodge )</v>
          </cell>
          <cell r="D36" t="str">
            <v>HAPPY WIN SYNDICATE</v>
          </cell>
          <cell r="G36">
            <v>2700000</v>
          </cell>
        </row>
        <row r="37">
          <cell r="B37" t="str">
            <v>Bay Gelding (AUS)</v>
          </cell>
          <cell r="C37" t="str">
            <v>Bel Esprit - Tiger Storm ( by Hold That Tiger )</v>
          </cell>
          <cell r="D37" t="str">
            <v>HK HORSEOWNERS SYNDICATE</v>
          </cell>
          <cell r="G37">
            <v>2500000</v>
          </cell>
        </row>
      </sheetData>
      <sheetData sheetId="6">
        <row r="4">
          <cell r="A4" t="str">
            <v>棗色／棕色閹馬</v>
          </cell>
        </row>
        <row r="5">
          <cell r="A5" t="str">
            <v>棗色閹馬</v>
          </cell>
        </row>
        <row r="6">
          <cell r="A6" t="str">
            <v>棕色閹馬</v>
          </cell>
        </row>
        <row r="7">
          <cell r="A7" t="str">
            <v>灰色閹馬</v>
          </cell>
        </row>
        <row r="8">
          <cell r="A8" t="str">
            <v>栗色閹馬</v>
          </cell>
        </row>
        <row r="9">
          <cell r="A9" t="str">
            <v>栗色雄馬</v>
          </cell>
        </row>
        <row r="10">
          <cell r="A10" t="str">
            <v>棗色雄馬</v>
          </cell>
        </row>
        <row r="11">
          <cell r="A11" t="str">
            <v>深棗色／棕色閹馬</v>
          </cell>
        </row>
        <row r="12">
          <cell r="A12" t="str">
            <v>深棗色／棕色雄馬</v>
          </cell>
        </row>
        <row r="13">
          <cell r="A13" t="str">
            <v>棕色雄馬</v>
          </cell>
        </row>
        <row r="14">
          <cell r="A14" t="str">
            <v>棗色／棕色雄馬</v>
          </cell>
        </row>
        <row r="15">
          <cell r="A15" t="str">
            <v>棗色／灰色閹馬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zoomScale="50" zoomScaleNormal="50" zoomScalePageLayoutView="0" workbookViewId="0" topLeftCell="A10">
      <selection activeCell="D46" sqref="D46"/>
    </sheetView>
  </sheetViews>
  <sheetFormatPr defaultColWidth="9.140625" defaultRowHeight="12.75"/>
  <cols>
    <col min="1" max="1" width="13.7109375" style="1" customWidth="1"/>
    <col min="2" max="2" width="60.421875" style="1" customWidth="1"/>
    <col min="3" max="3" width="92.7109375" style="1" customWidth="1"/>
    <col min="4" max="4" width="83.7109375" style="1" customWidth="1"/>
    <col min="5" max="10" width="34.28125" style="1" customWidth="1"/>
    <col min="11" max="11" width="9.140625" style="1" customWidth="1"/>
    <col min="12" max="12" width="10.28125" style="1" bestFit="1" customWidth="1"/>
    <col min="13" max="16384" width="9.140625" style="1" customWidth="1"/>
  </cols>
  <sheetData>
    <row r="1" ht="26.25" customHeight="1"/>
    <row r="2" spans="1:10" ht="32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3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</row>
    <row r="6" ht="27" customHeight="1"/>
    <row r="7" spans="1:10" s="3" customFormat="1" ht="33.75" customHeight="1" thickBo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s="12" customFormat="1" ht="42.75" customHeight="1" thickBot="1">
      <c r="A8" s="4">
        <v>1</v>
      </c>
      <c r="B8" s="5" t="str">
        <f>'[1]summary2017'!B7</f>
        <v>Bay Gelding  (NZ)</v>
      </c>
      <c r="C8" s="6" t="str">
        <f>'[1]summary2017'!C7</f>
        <v>Savabeel - Now the World ( by Flying Spur )</v>
      </c>
      <c r="D8" s="7" t="str">
        <f>'[1]summary2017'!D7</f>
        <v>TAM CHAU</v>
      </c>
      <c r="E8" s="8">
        <f>'[1]summary2017'!G7</f>
        <v>4200000</v>
      </c>
      <c r="F8" s="9">
        <f aca="true" t="shared" si="0" ref="F8:F31">E8/$F$48</f>
        <v>540888.602704443</v>
      </c>
      <c r="G8" s="10">
        <f aca="true" t="shared" si="1" ref="G8:G31">E8/$G$48</f>
        <v>704697.9865771813</v>
      </c>
      <c r="H8" s="10">
        <f aca="true" t="shared" si="2" ref="H8:H31">E8/$H$48</f>
        <v>438184.66353677615</v>
      </c>
      <c r="I8" s="10">
        <f aca="true" t="shared" si="3" ref="I8:I31">E8/$I$48</f>
        <v>774907.7490774908</v>
      </c>
      <c r="J8" s="11">
        <f aca="true" t="shared" si="4" ref="J8:J31">E8/$J$48</f>
        <v>502272.1836881129</v>
      </c>
    </row>
    <row r="9" spans="1:10" s="12" customFormat="1" ht="42.75" customHeight="1" thickBot="1">
      <c r="A9" s="13">
        <v>2</v>
      </c>
      <c r="B9" s="5" t="str">
        <f>'[1]summary2017'!B8</f>
        <v>Bay Gelding  (GER)</v>
      </c>
      <c r="C9" s="6" t="str">
        <f>'[1]summary2017'!C8</f>
        <v>Soldier Hollow - C’est L’Amour ( by Whipper )</v>
      </c>
      <c r="D9" s="7" t="str">
        <f>'[1]summary2017'!D8</f>
        <v>SUEN SIU MAN SIMON</v>
      </c>
      <c r="E9" s="8">
        <f>'[1]summary2017'!G8</f>
        <v>2500000</v>
      </c>
      <c r="F9" s="9">
        <f t="shared" si="0"/>
        <v>321957.5016097875</v>
      </c>
      <c r="G9" s="10">
        <f t="shared" si="1"/>
        <v>419463.08724832215</v>
      </c>
      <c r="H9" s="10">
        <f t="shared" si="2"/>
        <v>260824.20448617628</v>
      </c>
      <c r="I9" s="10">
        <f t="shared" si="3"/>
        <v>461254.6125461255</v>
      </c>
      <c r="J9" s="11">
        <f t="shared" si="4"/>
        <v>298971.537909591</v>
      </c>
    </row>
    <row r="10" spans="1:10" s="12" customFormat="1" ht="42.75" customHeight="1" thickBot="1">
      <c r="A10" s="13">
        <v>3</v>
      </c>
      <c r="B10" s="5" t="str">
        <f>'[1]summary2017'!B9</f>
        <v>Bay Gelding (AUS)</v>
      </c>
      <c r="C10" s="6" t="str">
        <f>'[1]summary2017'!C9</f>
        <v>Northern Meteor - Fairytale Dancer ( by Danehill Dancer )</v>
      </c>
      <c r="D10" s="7" t="str">
        <f>'[1]summary2017'!D9</f>
        <v>KWOK SIU MING</v>
      </c>
      <c r="E10" s="8">
        <f>'[1]summary2017'!G9</f>
        <v>3200000</v>
      </c>
      <c r="F10" s="9">
        <f t="shared" si="0"/>
        <v>412105.602060528</v>
      </c>
      <c r="G10" s="10">
        <f t="shared" si="1"/>
        <v>536912.7516778524</v>
      </c>
      <c r="H10" s="10">
        <f t="shared" si="2"/>
        <v>333854.9817423057</v>
      </c>
      <c r="I10" s="10">
        <f t="shared" si="3"/>
        <v>590405.9040590406</v>
      </c>
      <c r="J10" s="11">
        <f t="shared" si="4"/>
        <v>382683.5685242765</v>
      </c>
    </row>
    <row r="11" spans="1:10" s="12" customFormat="1" ht="42.75" customHeight="1" thickBot="1">
      <c r="A11" s="13">
        <v>4</v>
      </c>
      <c r="B11" s="5" t="str">
        <f>'[1]summary2017'!B10</f>
        <v>Bay Gelding (IRE)</v>
      </c>
      <c r="C11" s="6" t="str">
        <f>'[1]summary2017'!C10</f>
        <v>Acclamation - Moment Juste ( by Pivotal )</v>
      </c>
      <c r="D11" s="7" t="str">
        <f>'[1]summary2017'!D10</f>
        <v>LYN YEE CHON FRANK</v>
      </c>
      <c r="E11" s="8">
        <f>'[1]summary2017'!G10</f>
        <v>3000000</v>
      </c>
      <c r="F11" s="9">
        <f t="shared" si="0"/>
        <v>386349.00193174504</v>
      </c>
      <c r="G11" s="10">
        <f t="shared" si="1"/>
        <v>503355.7046979866</v>
      </c>
      <c r="H11" s="10">
        <f t="shared" si="2"/>
        <v>312989.0453834116</v>
      </c>
      <c r="I11" s="10">
        <f t="shared" si="3"/>
        <v>553505.5350553505</v>
      </c>
      <c r="J11" s="11">
        <f t="shared" si="4"/>
        <v>358765.8454915092</v>
      </c>
    </row>
    <row r="12" spans="1:10" s="12" customFormat="1" ht="42.75" customHeight="1" thickBot="1">
      <c r="A12" s="13">
        <v>5</v>
      </c>
      <c r="B12" s="5" t="str">
        <f>'[1]summary2017'!B11</f>
        <v>Bay Gelding (AUS)</v>
      </c>
      <c r="C12" s="6" t="str">
        <f>'[1]summary2017'!C11</f>
        <v>Magic Albert - Judicial Queen ( by Unbridled's Song )</v>
      </c>
      <c r="D12" s="7" t="str">
        <f>'[1]summary2017'!D11</f>
        <v>SPORTS CLUB SYNDICATE</v>
      </c>
      <c r="E12" s="8">
        <f>'[1]summary2017'!G11</f>
        <v>4700000</v>
      </c>
      <c r="F12" s="9">
        <f t="shared" si="0"/>
        <v>605280.1030264006</v>
      </c>
      <c r="G12" s="10">
        <f t="shared" si="1"/>
        <v>788590.6040268457</v>
      </c>
      <c r="H12" s="10">
        <f t="shared" si="2"/>
        <v>490349.5044340114</v>
      </c>
      <c r="I12" s="10">
        <f t="shared" si="3"/>
        <v>867158.6715867158</v>
      </c>
      <c r="J12" s="11">
        <f t="shared" si="4"/>
        <v>562066.4912700311</v>
      </c>
    </row>
    <row r="13" spans="1:10" s="12" customFormat="1" ht="42.75" customHeight="1" thickBot="1">
      <c r="A13" s="13">
        <v>6</v>
      </c>
      <c r="B13" s="5" t="str">
        <f>'[1]summary2017'!B12</f>
        <v>Bay Gelding (GB)</v>
      </c>
      <c r="C13" s="6" t="str">
        <f>'[1]summary2017'!C12</f>
        <v>Kyllachy - Capacious ( by Nayef )</v>
      </c>
      <c r="D13" s="7" t="str">
        <f>'[1]summary2017'!D12</f>
        <v>KOO MING KOWN</v>
      </c>
      <c r="E13" s="8">
        <f>'[1]summary2017'!G12</f>
        <v>3200000</v>
      </c>
      <c r="F13" s="9">
        <f t="shared" si="0"/>
        <v>412105.602060528</v>
      </c>
      <c r="G13" s="10">
        <f t="shared" si="1"/>
        <v>536912.7516778524</v>
      </c>
      <c r="H13" s="10">
        <f t="shared" si="2"/>
        <v>333854.9817423057</v>
      </c>
      <c r="I13" s="10">
        <f t="shared" si="3"/>
        <v>590405.9040590406</v>
      </c>
      <c r="J13" s="11">
        <f t="shared" si="4"/>
        <v>382683.5685242765</v>
      </c>
    </row>
    <row r="14" spans="1:10" s="12" customFormat="1" ht="42.75" customHeight="1" thickBot="1">
      <c r="A14" s="13">
        <v>7</v>
      </c>
      <c r="B14" s="5" t="str">
        <f>'[1]summary2017'!B13</f>
        <v>Brown Gelding (AUS)</v>
      </c>
      <c r="C14" s="6" t="str">
        <f>'[1]summary2017'!C13</f>
        <v>More Than Ready - Zingaling ( by Redoute's Choice )</v>
      </c>
      <c r="D14" s="7" t="str">
        <f>'[1]summary2017'!D13</f>
        <v>LEUNG HUNG TAK BRIAN</v>
      </c>
      <c r="E14" s="8">
        <f>'[1]summary2017'!G13</f>
        <v>7500000</v>
      </c>
      <c r="F14" s="9">
        <f t="shared" si="0"/>
        <v>965872.5048293626</v>
      </c>
      <c r="G14" s="10">
        <f t="shared" si="1"/>
        <v>1258389.2617449665</v>
      </c>
      <c r="H14" s="10">
        <f t="shared" si="2"/>
        <v>782472.6134585289</v>
      </c>
      <c r="I14" s="10">
        <f t="shared" si="3"/>
        <v>1383763.8376383765</v>
      </c>
      <c r="J14" s="11">
        <f t="shared" si="4"/>
        <v>896914.613728773</v>
      </c>
    </row>
    <row r="15" spans="1:10" s="12" customFormat="1" ht="42.75" customHeight="1" thickBot="1">
      <c r="A15" s="13">
        <v>8</v>
      </c>
      <c r="B15" s="5" t="str">
        <f>'[1]summary2017'!B14</f>
        <v>Bay Gelding (IRE)</v>
      </c>
      <c r="C15" s="6" t="str">
        <f>'[1]summary2017'!C14</f>
        <v>Fastnet Rock - Aniarnota ( by Dalakhani)</v>
      </c>
      <c r="D15" s="7" t="str">
        <f>'[1]summary2017'!D14</f>
        <v>OKAWA TORU</v>
      </c>
      <c r="E15" s="8">
        <f>'[1]summary2017'!G14</f>
        <v>3200000</v>
      </c>
      <c r="F15" s="9">
        <f t="shared" si="0"/>
        <v>412105.602060528</v>
      </c>
      <c r="G15" s="10">
        <f t="shared" si="1"/>
        <v>536912.7516778524</v>
      </c>
      <c r="H15" s="10">
        <f t="shared" si="2"/>
        <v>333854.9817423057</v>
      </c>
      <c r="I15" s="10">
        <f t="shared" si="3"/>
        <v>590405.9040590406</v>
      </c>
      <c r="J15" s="11">
        <f t="shared" si="4"/>
        <v>382683.5685242765</v>
      </c>
    </row>
    <row r="16" spans="1:10" s="12" customFormat="1" ht="42.75" customHeight="1" thickBot="1">
      <c r="A16" s="13">
        <v>9</v>
      </c>
      <c r="B16" s="5" t="str">
        <f>'[1]summary2017'!B15</f>
        <v>Bay Gelding (NZ)</v>
      </c>
      <c r="C16" s="6" t="str">
        <f>'[1]summary2017'!C15</f>
        <v>Darci Brahma - Luscious Legs ( by Pins )</v>
      </c>
      <c r="D16" s="7" t="str">
        <f>'[1]summary2017'!D15</f>
        <v>IP CHUN HENG WILSON</v>
      </c>
      <c r="E16" s="8">
        <f>'[1]summary2017'!G15</f>
        <v>6200000</v>
      </c>
      <c r="F16" s="9">
        <f t="shared" si="0"/>
        <v>798454.6039922731</v>
      </c>
      <c r="G16" s="10">
        <f t="shared" si="1"/>
        <v>1040268.456375839</v>
      </c>
      <c r="H16" s="10">
        <f t="shared" si="2"/>
        <v>646844.0271257173</v>
      </c>
      <c r="I16" s="10">
        <f t="shared" si="3"/>
        <v>1143911.439114391</v>
      </c>
      <c r="J16" s="11">
        <f t="shared" si="4"/>
        <v>741449.4140157857</v>
      </c>
    </row>
    <row r="17" spans="1:10" s="12" customFormat="1" ht="42.75" customHeight="1" thickBot="1">
      <c r="A17" s="13">
        <v>10</v>
      </c>
      <c r="B17" s="5" t="str">
        <f>'[1]summary2017'!B16</f>
        <v>Bay / Brown Gelding (AUS)</v>
      </c>
      <c r="C17" s="6" t="str">
        <f>'[1]summary2017'!C16</f>
        <v>Duporth - Baby Corn ( by Exceed And Excel )</v>
      </c>
      <c r="D17" s="7" t="str">
        <f>'[1]summary2017'!D16</f>
        <v>WONG SEE SUM JACKIE</v>
      </c>
      <c r="E17" s="8">
        <f>'[1]summary2017'!G16</f>
        <v>7200000</v>
      </c>
      <c r="F17" s="9">
        <f t="shared" si="0"/>
        <v>927237.604636188</v>
      </c>
      <c r="G17" s="10">
        <f t="shared" si="1"/>
        <v>1208053.6912751677</v>
      </c>
      <c r="H17" s="10">
        <f t="shared" si="2"/>
        <v>751173.7089201878</v>
      </c>
      <c r="I17" s="10">
        <f t="shared" si="3"/>
        <v>1328413.2841328413</v>
      </c>
      <c r="J17" s="11">
        <f t="shared" si="4"/>
        <v>861038.0291796221</v>
      </c>
    </row>
    <row r="18" spans="1:10" s="12" customFormat="1" ht="42.75" customHeight="1" thickBot="1">
      <c r="A18" s="13">
        <v>11</v>
      </c>
      <c r="B18" s="5" t="str">
        <f>'[1]summary2017'!B17</f>
        <v>Bay Gelding (GB)</v>
      </c>
      <c r="C18" s="6" t="str">
        <f>'[1]summary2017'!C17</f>
        <v>Zoffany - Close To The Edge ( by Iffraaj )</v>
      </c>
      <c r="D18" s="7" t="str">
        <f>'[1]summary2017'!D17</f>
        <v>CHIU TAO</v>
      </c>
      <c r="E18" s="8">
        <f>'[1]summary2017'!G17</f>
        <v>2700000</v>
      </c>
      <c r="F18" s="9">
        <f t="shared" si="0"/>
        <v>347714.10173857055</v>
      </c>
      <c r="G18" s="10">
        <f t="shared" si="1"/>
        <v>453020.1342281879</v>
      </c>
      <c r="H18" s="10">
        <f t="shared" si="2"/>
        <v>281690.1408450704</v>
      </c>
      <c r="I18" s="10">
        <f t="shared" si="3"/>
        <v>498154.9815498155</v>
      </c>
      <c r="J18" s="11">
        <f t="shared" si="4"/>
        <v>322889.2609423583</v>
      </c>
    </row>
    <row r="19" spans="1:10" s="12" customFormat="1" ht="42.75" customHeight="1" thickBot="1">
      <c r="A19" s="13">
        <v>12</v>
      </c>
      <c r="B19" s="5" t="str">
        <f>'[1]summary2017'!B18</f>
        <v>Bay Gelding (AUS)</v>
      </c>
      <c r="C19" s="6" t="str">
        <f>'[1]summary2017'!C18</f>
        <v>Starcraft - Biancalaura ( by Belong to Me )</v>
      </c>
      <c r="D19" s="7" t="str">
        <f>'[1]summary2017'!D18</f>
        <v>YAU EDDIE JUNIOR</v>
      </c>
      <c r="E19" s="8">
        <f>'[1]summary2017'!G18</f>
        <v>4200000</v>
      </c>
      <c r="F19" s="9">
        <f t="shared" si="0"/>
        <v>540888.602704443</v>
      </c>
      <c r="G19" s="10">
        <f t="shared" si="1"/>
        <v>704697.9865771813</v>
      </c>
      <c r="H19" s="10">
        <f t="shared" si="2"/>
        <v>438184.66353677615</v>
      </c>
      <c r="I19" s="10">
        <f t="shared" si="3"/>
        <v>774907.7490774908</v>
      </c>
      <c r="J19" s="11">
        <f t="shared" si="4"/>
        <v>502272.1836881129</v>
      </c>
    </row>
    <row r="20" spans="1:10" s="12" customFormat="1" ht="42.75" customHeight="1" thickBot="1">
      <c r="A20" s="13">
        <v>13</v>
      </c>
      <c r="B20" s="5" t="str">
        <f>'[1]summary2017'!B19</f>
        <v>Bay Gelding (IRE)</v>
      </c>
      <c r="C20" s="6" t="str">
        <f>'[1]summary2017'!C19</f>
        <v>Exceed And Excel - Saabiq ( by Grand Slam )</v>
      </c>
      <c r="D20" s="7" t="str">
        <f>'[1]summary2017'!D19</f>
        <v>YEUNG KIN MAN</v>
      </c>
      <c r="E20" s="8">
        <f>'[1]summary2017'!G19</f>
        <v>4200000</v>
      </c>
      <c r="F20" s="9">
        <f t="shared" si="0"/>
        <v>540888.602704443</v>
      </c>
      <c r="G20" s="10">
        <f t="shared" si="1"/>
        <v>704697.9865771813</v>
      </c>
      <c r="H20" s="10">
        <f t="shared" si="2"/>
        <v>438184.66353677615</v>
      </c>
      <c r="I20" s="10">
        <f t="shared" si="3"/>
        <v>774907.7490774908</v>
      </c>
      <c r="J20" s="11">
        <f t="shared" si="4"/>
        <v>502272.1836881129</v>
      </c>
    </row>
    <row r="21" spans="1:10" s="12" customFormat="1" ht="42.75" customHeight="1" thickBot="1">
      <c r="A21" s="13">
        <v>14</v>
      </c>
      <c r="B21" s="42" t="str">
        <f>'[1]summary2017'!B20</f>
        <v>Withdrawn</v>
      </c>
      <c r="C21" s="43"/>
      <c r="D21" s="43"/>
      <c r="E21" s="43"/>
      <c r="F21" s="43"/>
      <c r="G21" s="43"/>
      <c r="H21" s="43"/>
      <c r="I21" s="43"/>
      <c r="J21" s="44"/>
    </row>
    <row r="22" spans="1:10" s="12" customFormat="1" ht="42.75" customHeight="1" thickBot="1">
      <c r="A22" s="13">
        <v>15</v>
      </c>
      <c r="B22" s="5" t="str">
        <f>'[1]summary2017'!B21</f>
        <v>Grey Gelding (IRE)</v>
      </c>
      <c r="C22" s="6" t="str">
        <f>'[1]summary2017'!C21</f>
        <v>Dark Angel - Marseille Express ( by Caerleon )</v>
      </c>
      <c r="D22" s="7" t="str">
        <f>'[1]summary2017'!D21</f>
        <v>NG WING KWONG ERIC</v>
      </c>
      <c r="E22" s="8">
        <f>'[1]summary2017'!G21</f>
        <v>3500000</v>
      </c>
      <c r="F22" s="9">
        <f t="shared" si="0"/>
        <v>450740.50225370255</v>
      </c>
      <c r="G22" s="10">
        <f t="shared" si="1"/>
        <v>587248.322147651</v>
      </c>
      <c r="H22" s="10">
        <f t="shared" si="2"/>
        <v>365153.88628064684</v>
      </c>
      <c r="I22" s="10">
        <f t="shared" si="3"/>
        <v>645756.4575645756</v>
      </c>
      <c r="J22" s="11">
        <f t="shared" si="4"/>
        <v>418560.1530734274</v>
      </c>
    </row>
    <row r="23" spans="1:10" s="12" customFormat="1" ht="42.75" customHeight="1" thickBot="1">
      <c r="A23" s="13">
        <v>16</v>
      </c>
      <c r="B23" s="5" t="str">
        <f>'[1]summary2017'!B22</f>
        <v>Bay Gelding (AUS)</v>
      </c>
      <c r="C23" s="6" t="str">
        <f>'[1]summary2017'!C22</f>
        <v>Hussonet - Almah ( by Al Mufti )</v>
      </c>
      <c r="D23" s="7" t="str">
        <f>'[1]summary2017'!D22</f>
        <v>LAU PAK FAI PETER</v>
      </c>
      <c r="E23" s="8">
        <f>'[1]summary2017'!G22</f>
        <v>10500000</v>
      </c>
      <c r="F23" s="9">
        <f t="shared" si="0"/>
        <v>1352221.5067611076</v>
      </c>
      <c r="G23" s="10">
        <f t="shared" si="1"/>
        <v>1761744.966442953</v>
      </c>
      <c r="H23" s="10">
        <f t="shared" si="2"/>
        <v>1095461.6588419403</v>
      </c>
      <c r="I23" s="10">
        <f t="shared" si="3"/>
        <v>1937269.372693727</v>
      </c>
      <c r="J23" s="11">
        <f t="shared" si="4"/>
        <v>1255680.4592202823</v>
      </c>
    </row>
    <row r="24" spans="1:10" s="12" customFormat="1" ht="42.75" customHeight="1" thickBot="1">
      <c r="A24" s="13">
        <v>17</v>
      </c>
      <c r="B24" s="5" t="str">
        <f>'[1]summary2017'!B23</f>
        <v>Bay Gelding (AUS)</v>
      </c>
      <c r="C24" s="6" t="str">
        <f>'[1]summary2017'!C23</f>
        <v>Fastnet Rock - Allez France ( by Hennessy )</v>
      </c>
      <c r="D24" s="7" t="str">
        <f>'[1]summary2017'!D23</f>
        <v>MA KAI CHEUNG</v>
      </c>
      <c r="E24" s="8">
        <f>'[1]summary2017'!G23</f>
        <v>5200000</v>
      </c>
      <c r="F24" s="9">
        <f t="shared" si="0"/>
        <v>669671.6033483581</v>
      </c>
      <c r="G24" s="10">
        <f t="shared" si="1"/>
        <v>872483.22147651</v>
      </c>
      <c r="H24" s="10">
        <f t="shared" si="2"/>
        <v>542514.3453312467</v>
      </c>
      <c r="I24" s="10">
        <f t="shared" si="3"/>
        <v>959409.5940959409</v>
      </c>
      <c r="J24" s="11">
        <f t="shared" si="4"/>
        <v>621860.7988519493</v>
      </c>
    </row>
    <row r="25" spans="1:10" s="12" customFormat="1" ht="42.75" customHeight="1" thickBot="1">
      <c r="A25" s="13">
        <v>18</v>
      </c>
      <c r="B25" s="5" t="str">
        <f>'[1]summary2017'!B24</f>
        <v>Chestnut Gelding (IRE)</v>
      </c>
      <c r="C25" s="6" t="str">
        <f>'[1]summary2017'!C24</f>
        <v>Casamento - Three Times ( by Bahamian Bounty )</v>
      </c>
      <c r="D25" s="7" t="str">
        <f>'[1]summary2017'!D24</f>
        <v>LAU YIU TONG</v>
      </c>
      <c r="E25" s="8">
        <f>'[1]summary2017'!G24</f>
        <v>4200000</v>
      </c>
      <c r="F25" s="9">
        <f t="shared" si="0"/>
        <v>540888.602704443</v>
      </c>
      <c r="G25" s="10">
        <f t="shared" si="1"/>
        <v>704697.9865771813</v>
      </c>
      <c r="H25" s="10">
        <f t="shared" si="2"/>
        <v>438184.66353677615</v>
      </c>
      <c r="I25" s="10">
        <f t="shared" si="3"/>
        <v>774907.7490774908</v>
      </c>
      <c r="J25" s="11">
        <f t="shared" si="4"/>
        <v>502272.1836881129</v>
      </c>
    </row>
    <row r="26" spans="1:10" s="12" customFormat="1" ht="42.75" customHeight="1" thickBot="1">
      <c r="A26" s="13">
        <v>19</v>
      </c>
      <c r="B26" s="5" t="str">
        <f>'[1]summary2017'!B25</f>
        <v>Bay Gelding (AUS)</v>
      </c>
      <c r="C26" s="6" t="str">
        <f>'[1]summary2017'!C25</f>
        <v>Exceed And Excel- Mythical Play ( by Denfensive Play )</v>
      </c>
      <c r="D26" s="7" t="str">
        <f>'[1]summary2017'!D25</f>
        <v>JOHNSON CHEN</v>
      </c>
      <c r="E26" s="8">
        <f>'[1]summary2017'!G25</f>
        <v>5000000</v>
      </c>
      <c r="F26" s="9">
        <f t="shared" si="0"/>
        <v>643915.003219575</v>
      </c>
      <c r="G26" s="10">
        <f t="shared" si="1"/>
        <v>838926.1744966443</v>
      </c>
      <c r="H26" s="10">
        <f t="shared" si="2"/>
        <v>521648.40897235257</v>
      </c>
      <c r="I26" s="10">
        <f t="shared" si="3"/>
        <v>922509.225092251</v>
      </c>
      <c r="J26" s="11">
        <f t="shared" si="4"/>
        <v>597943.075819182</v>
      </c>
    </row>
    <row r="27" spans="1:10" s="12" customFormat="1" ht="42.75" customHeight="1" thickBot="1">
      <c r="A27" s="13">
        <v>20</v>
      </c>
      <c r="B27" s="14" t="str">
        <f>'[1]summary2017'!B26</f>
        <v>Bay Gelding (FR)</v>
      </c>
      <c r="C27" s="15" t="str">
        <f>'[1]summary2017'!C26</f>
        <v>Oasis Dream - Sanjida ( by Polish Precedent )</v>
      </c>
      <c r="D27" s="16" t="str">
        <f>'[1]summary2017'!D26</f>
        <v>HK CRICKET CLUB SYNDICATE</v>
      </c>
      <c r="E27" s="17">
        <f>'[1]summary2017'!G26</f>
        <v>4500000</v>
      </c>
      <c r="F27" s="18">
        <f t="shared" si="0"/>
        <v>579523.5028976175</v>
      </c>
      <c r="G27" s="19">
        <f t="shared" si="1"/>
        <v>755033.5570469799</v>
      </c>
      <c r="H27" s="19">
        <f t="shared" si="2"/>
        <v>469483.5680751173</v>
      </c>
      <c r="I27" s="19">
        <f t="shared" si="3"/>
        <v>830258.3025830259</v>
      </c>
      <c r="J27" s="20">
        <f t="shared" si="4"/>
        <v>538148.7682372638</v>
      </c>
    </row>
    <row r="28" spans="1:10" s="12" customFormat="1" ht="42.75" customHeight="1" thickBot="1">
      <c r="A28" s="21">
        <v>21</v>
      </c>
      <c r="B28" s="14" t="str">
        <f>'[1]summary2017'!B27</f>
        <v>Bay Gelding (AUS)</v>
      </c>
      <c r="C28" s="15" t="str">
        <f>'[1]summary2017'!C27</f>
        <v>Street Cry - Extension of Time ( by Dash for Cash )</v>
      </c>
      <c r="D28" s="16" t="str">
        <f>'[1]summary2017'!D27</f>
        <v>WONG LING LING</v>
      </c>
      <c r="E28" s="17">
        <f>'[1]summary2017'!G27</f>
        <v>7500000</v>
      </c>
      <c r="F28" s="18">
        <f t="shared" si="0"/>
        <v>965872.5048293626</v>
      </c>
      <c r="G28" s="19">
        <f t="shared" si="1"/>
        <v>1258389.2617449665</v>
      </c>
      <c r="H28" s="19">
        <f t="shared" si="2"/>
        <v>782472.6134585289</v>
      </c>
      <c r="I28" s="19">
        <f t="shared" si="3"/>
        <v>1383763.8376383765</v>
      </c>
      <c r="J28" s="20">
        <f t="shared" si="4"/>
        <v>896914.613728773</v>
      </c>
    </row>
    <row r="29" spans="1:10" s="12" customFormat="1" ht="42.75" customHeight="1" thickBot="1">
      <c r="A29" s="13">
        <v>22</v>
      </c>
      <c r="B29" s="5" t="str">
        <f>'[1]summary2017'!B28</f>
        <v>Bay Gelding (IRE)</v>
      </c>
      <c r="C29" s="6" t="str">
        <f>'[1]summary2017'!C28</f>
        <v>Kodiac - Singitta ( by Singspiel )</v>
      </c>
      <c r="D29" s="7" t="str">
        <f>'[1]summary2017'!D28</f>
        <v>WONG LING LING</v>
      </c>
      <c r="E29" s="8">
        <f>'[1]summary2017'!G28</f>
        <v>3500000</v>
      </c>
      <c r="F29" s="9">
        <f t="shared" si="0"/>
        <v>450740.50225370255</v>
      </c>
      <c r="G29" s="10">
        <f t="shared" si="1"/>
        <v>587248.322147651</v>
      </c>
      <c r="H29" s="10">
        <f t="shared" si="2"/>
        <v>365153.88628064684</v>
      </c>
      <c r="I29" s="10">
        <f t="shared" si="3"/>
        <v>645756.4575645756</v>
      </c>
      <c r="J29" s="11">
        <f t="shared" si="4"/>
        <v>418560.1530734274</v>
      </c>
    </row>
    <row r="30" spans="1:10" s="12" customFormat="1" ht="42.75" customHeight="1" thickBot="1">
      <c r="A30" s="13">
        <v>23</v>
      </c>
      <c r="B30" s="5" t="str">
        <f>'[1]summary2017'!B29</f>
        <v>Bay Gelding (AUS)</v>
      </c>
      <c r="C30" s="6" t="str">
        <f>'[1]summary2017'!C29</f>
        <v>Smart Missile - Eyelean ( by Galileo )</v>
      </c>
      <c r="D30" s="7" t="str">
        <f>'[1]summary2017'!D29</f>
        <v>LEUNG CHUNG SHAN</v>
      </c>
      <c r="E30" s="8">
        <f>'[1]summary2017'!G29</f>
        <v>7200000</v>
      </c>
      <c r="F30" s="9">
        <f t="shared" si="0"/>
        <v>927237.604636188</v>
      </c>
      <c r="G30" s="10">
        <f t="shared" si="1"/>
        <v>1208053.6912751677</v>
      </c>
      <c r="H30" s="10">
        <f t="shared" si="2"/>
        <v>751173.7089201878</v>
      </c>
      <c r="I30" s="10">
        <f t="shared" si="3"/>
        <v>1328413.2841328413</v>
      </c>
      <c r="J30" s="11">
        <f t="shared" si="4"/>
        <v>861038.0291796221</v>
      </c>
    </row>
    <row r="31" spans="1:10" s="12" customFormat="1" ht="42.75" customHeight="1" thickBot="1">
      <c r="A31" s="13">
        <v>24</v>
      </c>
      <c r="B31" s="5" t="str">
        <f>'[1]summary2017'!B30</f>
        <v>Bay Gelding (FR)</v>
      </c>
      <c r="C31" s="6" t="str">
        <f>'[1]summary2017'!C30</f>
        <v>Holy Roman Emperor - Lapland ( by Linamix )</v>
      </c>
      <c r="D31" s="7" t="str">
        <f>'[1]summary2017'!D30</f>
        <v>LIU YU WEN</v>
      </c>
      <c r="E31" s="8">
        <f>'[1]summary2017'!G30</f>
        <v>9000000</v>
      </c>
      <c r="F31" s="9">
        <f t="shared" si="0"/>
        <v>1159047.005795235</v>
      </c>
      <c r="G31" s="10">
        <f t="shared" si="1"/>
        <v>1510067.1140939598</v>
      </c>
      <c r="H31" s="10">
        <f t="shared" si="2"/>
        <v>938967.1361502346</v>
      </c>
      <c r="I31" s="10">
        <f t="shared" si="3"/>
        <v>1660516.6051660518</v>
      </c>
      <c r="J31" s="11">
        <f t="shared" si="4"/>
        <v>1076297.5364745276</v>
      </c>
    </row>
    <row r="32" spans="1:10" s="12" customFormat="1" ht="42.75" customHeight="1" thickBot="1">
      <c r="A32" s="13">
        <v>25</v>
      </c>
      <c r="B32" s="42" t="str">
        <f>'[1]summary2017'!B31</f>
        <v>Withdrawn</v>
      </c>
      <c r="C32" s="43"/>
      <c r="D32" s="43"/>
      <c r="E32" s="43"/>
      <c r="F32" s="43"/>
      <c r="G32" s="43"/>
      <c r="H32" s="43"/>
      <c r="I32" s="43"/>
      <c r="J32" s="44"/>
    </row>
    <row r="33" spans="1:10" s="12" customFormat="1" ht="42.75" customHeight="1" thickBot="1">
      <c r="A33" s="13">
        <v>26</v>
      </c>
      <c r="B33" s="5" t="str">
        <f>'[1]summary2017'!B32</f>
        <v>Bay Gelding (AUS)</v>
      </c>
      <c r="C33" s="6" t="str">
        <f>'[1]summary2017'!C32</f>
        <v>Choisir - Rich Ransom ( by Red Ransom )</v>
      </c>
      <c r="D33" s="7" t="str">
        <f>'[1]summary2017'!D32</f>
        <v>YIP SZE PUI FIONE</v>
      </c>
      <c r="E33" s="8">
        <f>'[1]summary2017'!G32</f>
        <v>200000</v>
      </c>
      <c r="F33" s="9">
        <f aca="true" t="shared" si="5" ref="F33:F38">E33/$F$48</f>
        <v>25756.600128783</v>
      </c>
      <c r="G33" s="10">
        <f aca="true" t="shared" si="6" ref="G33:G38">E33/$G$48</f>
        <v>33557.04697986577</v>
      </c>
      <c r="H33" s="10">
        <f aca="true" t="shared" si="7" ref="H33:H38">E33/$H$48</f>
        <v>20865.936358894105</v>
      </c>
      <c r="I33" s="10">
        <f aca="true" t="shared" si="8" ref="I33:I38">E33/$I$48</f>
        <v>36900.36900369004</v>
      </c>
      <c r="J33" s="11">
        <f aca="true" t="shared" si="9" ref="J33:J38">E33/$J$48</f>
        <v>23917.72303276728</v>
      </c>
    </row>
    <row r="34" spans="1:10" s="12" customFormat="1" ht="42.75" customHeight="1" thickBot="1">
      <c r="A34" s="13">
        <v>27</v>
      </c>
      <c r="B34" s="5" t="str">
        <f>'[1]summary2017'!B33</f>
        <v>Grey Gelding (IRE)</v>
      </c>
      <c r="C34" s="6" t="str">
        <f>'[1]summary2017'!C33</f>
        <v>Dark Angel - Zaraba ( by Sakhee )</v>
      </c>
      <c r="D34" s="7" t="str">
        <f>'[1]summary2017'!D33</f>
        <v>KEEP ONE STEP AHEAD SYNDICATE</v>
      </c>
      <c r="E34" s="8">
        <f>'[1]summary2017'!G33</f>
        <v>3500000</v>
      </c>
      <c r="F34" s="9">
        <f t="shared" si="5"/>
        <v>450740.50225370255</v>
      </c>
      <c r="G34" s="10">
        <f t="shared" si="6"/>
        <v>587248.322147651</v>
      </c>
      <c r="H34" s="10">
        <f t="shared" si="7"/>
        <v>365153.88628064684</v>
      </c>
      <c r="I34" s="10">
        <f t="shared" si="8"/>
        <v>645756.4575645756</v>
      </c>
      <c r="J34" s="11">
        <f t="shared" si="9"/>
        <v>418560.1530734274</v>
      </c>
    </row>
    <row r="35" spans="1:10" s="12" customFormat="1" ht="42.75" customHeight="1" thickBot="1">
      <c r="A35" s="13">
        <v>28</v>
      </c>
      <c r="B35" s="5" t="str">
        <f>'[1]summary2017'!B34</f>
        <v>Bay Gelding (AUS)</v>
      </c>
      <c r="C35" s="6" t="str">
        <f>'[1]summary2017'!C34</f>
        <v>Master of Design - Sparkling Symphony ( by Stravinsky )</v>
      </c>
      <c r="D35" s="7" t="str">
        <f>'[1]summary2017'!D34</f>
        <v>LEE TIN CHAK DANIEL</v>
      </c>
      <c r="E35" s="8">
        <f>'[1]summary2017'!G34</f>
        <v>3200000</v>
      </c>
      <c r="F35" s="9">
        <f t="shared" si="5"/>
        <v>412105.602060528</v>
      </c>
      <c r="G35" s="10">
        <f t="shared" si="6"/>
        <v>536912.7516778524</v>
      </c>
      <c r="H35" s="10">
        <f t="shared" si="7"/>
        <v>333854.9817423057</v>
      </c>
      <c r="I35" s="10">
        <f t="shared" si="8"/>
        <v>590405.9040590406</v>
      </c>
      <c r="J35" s="11">
        <f t="shared" si="9"/>
        <v>382683.5685242765</v>
      </c>
    </row>
    <row r="36" spans="1:10" s="12" customFormat="1" ht="42.75" customHeight="1" thickBot="1">
      <c r="A36" s="13">
        <v>29</v>
      </c>
      <c r="B36" s="5" t="str">
        <f>'[1]summary2017'!B35</f>
        <v>Bay Gelding (AUS)</v>
      </c>
      <c r="C36" s="6" t="str">
        <f>'[1]summary2017'!C35</f>
        <v>Artie Schiller - Vintage Rock ( by Thunder Gulch )</v>
      </c>
      <c r="D36" s="7" t="str">
        <f>'[1]summary2017'!D35</f>
        <v>CHUNG KIT LEUNG</v>
      </c>
      <c r="E36" s="8">
        <f>'[1]summary2017'!G35</f>
        <v>2700000</v>
      </c>
      <c r="F36" s="9">
        <f t="shared" si="5"/>
        <v>347714.10173857055</v>
      </c>
      <c r="G36" s="10">
        <f t="shared" si="6"/>
        <v>453020.1342281879</v>
      </c>
      <c r="H36" s="10">
        <f t="shared" si="7"/>
        <v>281690.1408450704</v>
      </c>
      <c r="I36" s="10">
        <f t="shared" si="8"/>
        <v>498154.9815498155</v>
      </c>
      <c r="J36" s="11">
        <f t="shared" si="9"/>
        <v>322889.2609423583</v>
      </c>
    </row>
    <row r="37" spans="1:10" s="12" customFormat="1" ht="42.75" customHeight="1" thickBot="1">
      <c r="A37" s="13">
        <v>30</v>
      </c>
      <c r="B37" s="5" t="str">
        <f>'[1]summary2017'!B36</f>
        <v>Chestnut Gelding (GB)</v>
      </c>
      <c r="C37" s="6" t="str">
        <f>'[1]summary2017'!C36</f>
        <v>Paco Boy - Tora Bora ( by Grand Lodge )</v>
      </c>
      <c r="D37" s="7" t="str">
        <f>'[1]summary2017'!D36</f>
        <v>HAPPY WIN SYNDICATE</v>
      </c>
      <c r="E37" s="8">
        <f>'[1]summary2017'!G36</f>
        <v>2700000</v>
      </c>
      <c r="F37" s="9">
        <f t="shared" si="5"/>
        <v>347714.10173857055</v>
      </c>
      <c r="G37" s="10">
        <f t="shared" si="6"/>
        <v>453020.1342281879</v>
      </c>
      <c r="H37" s="10">
        <f t="shared" si="7"/>
        <v>281690.1408450704</v>
      </c>
      <c r="I37" s="10">
        <f t="shared" si="8"/>
        <v>498154.9815498155</v>
      </c>
      <c r="J37" s="11">
        <f t="shared" si="9"/>
        <v>322889.2609423583</v>
      </c>
    </row>
    <row r="38" spans="1:10" s="12" customFormat="1" ht="42.75" customHeight="1" thickBot="1">
      <c r="A38" s="13">
        <v>31</v>
      </c>
      <c r="B38" s="5" t="str">
        <f>'[1]summary2017'!B37</f>
        <v>Bay Gelding (AUS)</v>
      </c>
      <c r="C38" s="6" t="str">
        <f>'[1]summary2017'!C37</f>
        <v>Bel Esprit - Tiger Storm ( by Hold That Tiger )</v>
      </c>
      <c r="D38" s="7" t="str">
        <f>'[1]summary2017'!D37</f>
        <v>HK HORSEOWNERS SYNDICATE</v>
      </c>
      <c r="E38" s="8">
        <f>'[1]summary2017'!G37</f>
        <v>2500000</v>
      </c>
      <c r="F38" s="9">
        <f t="shared" si="5"/>
        <v>321957.5016097875</v>
      </c>
      <c r="G38" s="10">
        <f t="shared" si="6"/>
        <v>419463.08724832215</v>
      </c>
      <c r="H38" s="10">
        <f t="shared" si="7"/>
        <v>260824.20448617628</v>
      </c>
      <c r="I38" s="10">
        <f t="shared" si="8"/>
        <v>461254.6125461255</v>
      </c>
      <c r="J38" s="11">
        <f t="shared" si="9"/>
        <v>298971.537909591</v>
      </c>
    </row>
    <row r="39" spans="1:10" ht="24.75">
      <c r="A39" s="22"/>
      <c r="B39" s="22"/>
      <c r="C39" s="22"/>
      <c r="D39" s="22"/>
      <c r="E39" s="23"/>
      <c r="F39" s="24"/>
      <c r="G39" s="24"/>
      <c r="H39" s="24"/>
      <c r="I39" s="24"/>
      <c r="J39" s="22"/>
    </row>
    <row r="40" spans="1:10" ht="39" customHeight="1">
      <c r="A40" s="25"/>
      <c r="C40" s="26"/>
      <c r="D40" s="27" t="s">
        <v>20</v>
      </c>
      <c r="E40" s="28">
        <f aca="true" t="shared" si="10" ref="E40:J40">SUM(E8:E38)</f>
        <v>130900000</v>
      </c>
      <c r="F40" s="28">
        <f t="shared" si="10"/>
        <v>16857694.784288473</v>
      </c>
      <c r="G40" s="28">
        <f t="shared" si="10"/>
        <v>21963087.24832215</v>
      </c>
      <c r="H40" s="28">
        <f t="shared" si="10"/>
        <v>13656755.346896188</v>
      </c>
      <c r="I40" s="28">
        <f t="shared" si="10"/>
        <v>24151291.512915134</v>
      </c>
      <c r="J40" s="28">
        <f t="shared" si="10"/>
        <v>15654149.724946186</v>
      </c>
    </row>
    <row r="41" spans="1:10" ht="39" customHeight="1">
      <c r="A41" s="25"/>
      <c r="C41" s="26"/>
      <c r="D41" s="27" t="s">
        <v>21</v>
      </c>
      <c r="E41" s="28">
        <f aca="true" t="shared" si="11" ref="E41:J41">AVERAGE(E8:E38)</f>
        <v>4513793.1034482755</v>
      </c>
      <c r="F41" s="28">
        <f t="shared" si="11"/>
        <v>581299.8201478784</v>
      </c>
      <c r="G41" s="28">
        <f t="shared" si="11"/>
        <v>757347.8361490397</v>
      </c>
      <c r="H41" s="28">
        <f t="shared" si="11"/>
        <v>470922.59816883405</v>
      </c>
      <c r="I41" s="28">
        <f t="shared" si="11"/>
        <v>832803.1556177633</v>
      </c>
      <c r="J41" s="28">
        <f t="shared" si="11"/>
        <v>539798.2663774547</v>
      </c>
    </row>
    <row r="42" spans="1:10" ht="39" customHeight="1">
      <c r="A42" s="25"/>
      <c r="C42" s="26"/>
      <c r="D42" s="27" t="s">
        <v>22</v>
      </c>
      <c r="E42" s="28">
        <f aca="true" t="shared" si="12" ref="E42:J42">MEDIAN(E8:E38)</f>
        <v>4200000</v>
      </c>
      <c r="F42" s="28">
        <f t="shared" si="12"/>
        <v>540888.602704443</v>
      </c>
      <c r="G42" s="28">
        <f t="shared" si="12"/>
        <v>704697.9865771813</v>
      </c>
      <c r="H42" s="28">
        <f t="shared" si="12"/>
        <v>438184.66353677615</v>
      </c>
      <c r="I42" s="28">
        <f t="shared" si="12"/>
        <v>774907.7490774908</v>
      </c>
      <c r="J42" s="28">
        <f t="shared" si="12"/>
        <v>502272.1836881129</v>
      </c>
    </row>
    <row r="43" spans="5:10" ht="24.75">
      <c r="E43" s="29"/>
      <c r="F43" s="29"/>
      <c r="G43" s="29"/>
      <c r="H43" s="29"/>
      <c r="I43" s="29"/>
      <c r="J43" s="29"/>
    </row>
    <row r="44" spans="1:10" ht="33.75" customHeight="1">
      <c r="A44" s="25"/>
      <c r="C44" s="26"/>
      <c r="D44" s="30" t="s">
        <v>14</v>
      </c>
      <c r="E44" s="29">
        <v>100500000</v>
      </c>
      <c r="F44" s="31">
        <v>13051948</v>
      </c>
      <c r="G44" s="31">
        <v>17208904</v>
      </c>
      <c r="H44" s="31">
        <v>9070397</v>
      </c>
      <c r="I44" s="31">
        <v>19289827</v>
      </c>
      <c r="J44" s="32">
        <v>11618497</v>
      </c>
    </row>
    <row r="45" spans="1:10" ht="33.75" customHeight="1">
      <c r="A45" s="25"/>
      <c r="C45" s="26"/>
      <c r="D45" s="30" t="s">
        <v>15</v>
      </c>
      <c r="E45" s="29">
        <v>4187500</v>
      </c>
      <c r="F45" s="31">
        <v>543831</v>
      </c>
      <c r="G45" s="31">
        <v>717038</v>
      </c>
      <c r="H45" s="31">
        <v>377933</v>
      </c>
      <c r="I45" s="31">
        <v>803743</v>
      </c>
      <c r="J45" s="32">
        <v>484104</v>
      </c>
    </row>
    <row r="46" spans="1:10" ht="33.75" customHeight="1">
      <c r="A46" s="25"/>
      <c r="C46" s="26"/>
      <c r="D46" s="30" t="s">
        <v>16</v>
      </c>
      <c r="E46" s="29">
        <v>3500000</v>
      </c>
      <c r="F46" s="31">
        <v>454545</v>
      </c>
      <c r="G46" s="31">
        <v>599315</v>
      </c>
      <c r="H46" s="31">
        <v>315884</v>
      </c>
      <c r="I46" s="31">
        <v>671785</v>
      </c>
      <c r="J46" s="32">
        <v>404624</v>
      </c>
    </row>
    <row r="47" spans="1:10" ht="24.75">
      <c r="A47" s="33" t="s">
        <v>17</v>
      </c>
      <c r="D47" s="34"/>
      <c r="E47" s="29"/>
      <c r="F47" s="29"/>
      <c r="G47" s="29"/>
      <c r="H47" s="29"/>
      <c r="I47" s="29"/>
      <c r="J47" s="29"/>
    </row>
    <row r="48" spans="3:10" ht="24.75">
      <c r="C48" s="26"/>
      <c r="D48" s="35" t="s">
        <v>18</v>
      </c>
      <c r="E48" s="36">
        <v>1</v>
      </c>
      <c r="F48" s="36">
        <v>7.765</v>
      </c>
      <c r="G48" s="36">
        <v>5.96</v>
      </c>
      <c r="H48" s="36">
        <v>9.585</v>
      </c>
      <c r="I48" s="36">
        <v>5.42</v>
      </c>
      <c r="J48" s="36">
        <v>8.362</v>
      </c>
    </row>
    <row r="50" ht="18">
      <c r="A50" s="37" t="s">
        <v>19</v>
      </c>
    </row>
    <row r="52" ht="12.75">
      <c r="E52" s="38"/>
    </row>
  </sheetData>
  <sheetProtection/>
  <mergeCells count="6">
    <mergeCell ref="A2:J2"/>
    <mergeCell ref="A3:J3"/>
    <mergeCell ref="A4:J4"/>
    <mergeCell ref="A5:J5"/>
    <mergeCell ref="B21:J21"/>
    <mergeCell ref="B32:J32"/>
  </mergeCells>
  <printOptions horizontalCentered="1"/>
  <pageMargins left="0.21" right="0.28" top="0.51" bottom="0.23622047244094488" header="0.19684930008748908" footer="0.23622047244094488"/>
  <pageSetup fitToHeight="1" fitToWidth="1" horizontalDpi="600" verticalDpi="600" orientation="landscape" paperSize="9" scale="29" r:id="rId3"/>
  <legacyDrawing r:id="rId2"/>
  <oleObjects>
    <oleObject progId="Word.Document.8" shapeId="2185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Hong Kong Jockey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HKJC</cp:lastModifiedBy>
  <cp:lastPrinted>2017-03-17T10:10:38Z</cp:lastPrinted>
  <dcterms:created xsi:type="dcterms:W3CDTF">2017-03-17T09:56:45Z</dcterms:created>
  <dcterms:modified xsi:type="dcterms:W3CDTF">2017-03-17T14:02:12Z</dcterms:modified>
  <cp:category/>
  <cp:version/>
  <cp:contentType/>
  <cp:contentStatus/>
</cp:coreProperties>
</file>