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ales-98-chinese-NO" sheetId="1" r:id="rId1"/>
  </sheets>
  <externalReferences>
    <externalReference r:id="rId2"/>
  </externalReferences>
  <definedNames>
    <definedName name="Color">[1]Color!$A$1:$A$65536</definedName>
    <definedName name="_xlnm.Print_Area" localSheetId="0">'sales-98-chinese-NO'!$A$1:$J$36</definedName>
  </definedNames>
  <calcPr calcId="145621"/>
</workbook>
</file>

<file path=xl/calcChain.xml><?xml version="1.0" encoding="utf-8"?>
<calcChain xmlns="http://schemas.openxmlformats.org/spreadsheetml/2006/main">
  <c r="B24" i="1" l="1"/>
  <c r="D23" i="1"/>
  <c r="C23" i="1"/>
  <c r="B23" i="1"/>
  <c r="C22" i="1"/>
  <c r="B22" i="1"/>
  <c r="E21" i="1"/>
  <c r="G21" i="1" s="1"/>
  <c r="D21" i="1"/>
  <c r="C21" i="1"/>
  <c r="B21" i="1"/>
  <c r="E20" i="1"/>
  <c r="H20" i="1" s="1"/>
  <c r="D20" i="1"/>
  <c r="C20" i="1"/>
  <c r="B20" i="1"/>
  <c r="E19" i="1"/>
  <c r="I19" i="1" s="1"/>
  <c r="C19" i="1"/>
  <c r="B19" i="1"/>
  <c r="E18" i="1"/>
  <c r="J18" i="1" s="1"/>
  <c r="D18" i="1"/>
  <c r="C18" i="1"/>
  <c r="B18" i="1"/>
  <c r="C17" i="1"/>
  <c r="B17" i="1"/>
  <c r="C16" i="1"/>
  <c r="B16" i="1"/>
  <c r="B15" i="1"/>
  <c r="C14" i="1"/>
  <c r="B14" i="1"/>
  <c r="C13" i="1"/>
  <c r="B13" i="1"/>
  <c r="B12" i="1"/>
  <c r="C11" i="1"/>
  <c r="B11" i="1"/>
  <c r="C10" i="1"/>
  <c r="B10" i="1"/>
  <c r="C9" i="1"/>
  <c r="B9" i="1"/>
  <c r="C8" i="1"/>
  <c r="B8" i="1"/>
  <c r="E22" i="1"/>
  <c r="E8" i="1"/>
  <c r="H8" i="1" s="1"/>
  <c r="E11" i="1"/>
  <c r="E13" i="1"/>
  <c r="E14" i="1"/>
  <c r="E16" i="1"/>
  <c r="H16" i="1" s="1"/>
  <c r="D19" i="1"/>
  <c r="D10" i="1"/>
  <c r="E23" i="1" l="1"/>
  <c r="D22" i="1"/>
  <c r="J22" i="1"/>
  <c r="G22" i="1"/>
  <c r="H22" i="1"/>
  <c r="H21" i="1"/>
  <c r="J19" i="1"/>
  <c r="F19" i="1"/>
  <c r="G19" i="1"/>
  <c r="H19" i="1"/>
  <c r="H18" i="1"/>
  <c r="G18" i="1"/>
  <c r="D17" i="1"/>
  <c r="E17" i="1"/>
  <c r="D16" i="1"/>
  <c r="D14" i="1"/>
  <c r="J14" i="1"/>
  <c r="G14" i="1"/>
  <c r="D13" i="1"/>
  <c r="G13" i="1"/>
  <c r="H13" i="1"/>
  <c r="D11" i="1"/>
  <c r="I11" i="1"/>
  <c r="J11" i="1"/>
  <c r="H11" i="1"/>
  <c r="G11" i="1"/>
  <c r="F11" i="1"/>
  <c r="E10" i="1"/>
  <c r="F10" i="1" s="1"/>
  <c r="D9" i="1"/>
  <c r="E9" i="1"/>
  <c r="D8" i="1"/>
  <c r="F8" i="1"/>
  <c r="J8" i="1"/>
  <c r="I13" i="1"/>
  <c r="H14" i="1"/>
  <c r="F16" i="1"/>
  <c r="J16" i="1"/>
  <c r="I17" i="1"/>
  <c r="F20" i="1"/>
  <c r="J20" i="1"/>
  <c r="I21" i="1"/>
  <c r="G8" i="1"/>
  <c r="F9" i="1"/>
  <c r="I10" i="1"/>
  <c r="F13" i="1"/>
  <c r="J13" i="1"/>
  <c r="I14" i="1"/>
  <c r="G16" i="1"/>
  <c r="F17" i="1"/>
  <c r="J17" i="1"/>
  <c r="I18" i="1"/>
  <c r="G20" i="1"/>
  <c r="F21" i="1"/>
  <c r="J21" i="1"/>
  <c r="I22" i="1"/>
  <c r="I8" i="1"/>
  <c r="I16" i="1"/>
  <c r="I20" i="1"/>
  <c r="F14" i="1"/>
  <c r="F18" i="1"/>
  <c r="F22" i="1"/>
  <c r="I23" i="1" l="1"/>
  <c r="H23" i="1"/>
  <c r="G23" i="1"/>
  <c r="F23" i="1"/>
  <c r="F28" i="1" s="1"/>
  <c r="J23" i="1"/>
  <c r="G17" i="1"/>
  <c r="H17" i="1"/>
  <c r="J10" i="1"/>
  <c r="H10" i="1"/>
  <c r="G10" i="1"/>
  <c r="G9" i="1"/>
  <c r="H9" i="1"/>
  <c r="H26" i="1" s="1"/>
  <c r="E28" i="1"/>
  <c r="E26" i="1"/>
  <c r="E27" i="1"/>
  <c r="H27" i="1"/>
  <c r="J9" i="1"/>
  <c r="J26" i="1" s="1"/>
  <c r="I9" i="1"/>
  <c r="G26" i="1"/>
  <c r="G27" i="1"/>
  <c r="G28" i="1"/>
  <c r="F27" i="1"/>
  <c r="I28" i="1"/>
  <c r="I26" i="1"/>
  <c r="I27" i="1"/>
  <c r="F26" i="1" l="1"/>
  <c r="H28" i="1"/>
  <c r="J27" i="1"/>
  <c r="J28" i="1"/>
</calcChain>
</file>

<file path=xl/sharedStrings.xml><?xml version="1.0" encoding="utf-8"?>
<sst xmlns="http://schemas.openxmlformats.org/spreadsheetml/2006/main" count="22" uniqueCount="22">
  <si>
    <t>二零一八年 香港國際馬匹拍賣會（六月）</t>
  </si>
  <si>
    <t>THE HONG KONG INTERNATIONAL SALE 2018 (JUNE)</t>
  </si>
  <si>
    <t>ON FRIDAY, 15 JUNE 2018, AT PARADE RING, SHA TIN RACECOURSE</t>
  </si>
  <si>
    <t>AUCTIONEER: JOHN O'KELLY OF TATTERSALLS LIMITED</t>
  </si>
  <si>
    <t>LOT</t>
  </si>
  <si>
    <t>COLOUR / SEX (Country Foaled)</t>
    <phoneticPr fontId="7" type="noConversion"/>
  </si>
  <si>
    <t xml:space="preserve"> SIRE / DAM (Sire of Dam)</t>
    <phoneticPr fontId="7" type="noConversion"/>
  </si>
  <si>
    <t>PURCHASER</t>
  </si>
  <si>
    <t>HKD</t>
  </si>
  <si>
    <t>USD</t>
  </si>
  <si>
    <t>AUD</t>
  </si>
  <si>
    <t>GBP</t>
  </si>
  <si>
    <t>NZD</t>
  </si>
  <si>
    <t>EUR</t>
    <phoneticPr fontId="7" type="noConversion"/>
  </si>
  <si>
    <t>2018(Jun) TOTAL(14 lots):</t>
  </si>
  <si>
    <t>2018(Jun) AVERAGE(14 lots):</t>
  </si>
  <si>
    <t>2018(Jun) MEDIAN(14 lots):</t>
  </si>
  <si>
    <t>2018(Mar) TOTAL(26 lots):</t>
  </si>
  <si>
    <t>2018(Mar) AVERAGE(26 lots):</t>
  </si>
  <si>
    <t>2018(Mar) MEDIAN(26 lots):</t>
  </si>
  <si>
    <t>Exchange Rate : =HK$</t>
    <phoneticPr fontId="7" type="noConversion"/>
  </si>
  <si>
    <t>Date : 15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</si>
</sst>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6"/>
      <name val="新細明體"/>
      <family val="1"/>
      <charset val="136"/>
    </font>
    <font>
      <b/>
      <u/>
      <sz val="26"/>
      <name val="Times New Roman"/>
      <family val="1"/>
    </font>
    <font>
      <b/>
      <u/>
      <sz val="16"/>
      <name val="Times New Roman"/>
      <family val="1"/>
    </font>
    <font>
      <b/>
      <i/>
      <u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b/>
      <i/>
      <sz val="22"/>
      <name val="Times New Roman"/>
      <family val="1"/>
    </font>
    <font>
      <i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3" fontId="13" fillId="0" borderId="10" xfId="0" applyNumberFormat="1" applyFont="1" applyFill="1" applyBorder="1"/>
    <xf numFmtId="3" fontId="2" fillId="0" borderId="1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3" fontId="8" fillId="0" borderId="0" xfId="0" applyNumberFormat="1" applyFont="1" applyFill="1"/>
    <xf numFmtId="3" fontId="13" fillId="0" borderId="0" xfId="0" applyNumberFormat="1" applyFont="1" applyFill="1"/>
    <xf numFmtId="0" fontId="16" fillId="0" borderId="0" xfId="0" quotePrefix="1" applyFont="1" applyFill="1" applyAlignment="1">
      <alignment horizontal="right"/>
    </xf>
    <xf numFmtId="3" fontId="13" fillId="0" borderId="0" xfId="0" applyNumberFormat="1" applyFont="1" applyFill="1" applyBorder="1"/>
    <xf numFmtId="164" fontId="13" fillId="0" borderId="0" xfId="1" applyNumberFormat="1" applyFont="1" applyFill="1" applyAlignment="1">
      <alignment horizontal="right"/>
    </xf>
    <xf numFmtId="0" fontId="17" fillId="0" borderId="0" xfId="0" quotePrefix="1" applyFont="1" applyFill="1"/>
    <xf numFmtId="0" fontId="13" fillId="0" borderId="0" xfId="0" applyFont="1" applyFill="1"/>
    <xf numFmtId="0" fontId="16" fillId="0" borderId="0" xfId="0" applyFont="1" applyFill="1" applyAlignment="1">
      <alignment horizontal="right"/>
    </xf>
    <xf numFmtId="165" fontId="13" fillId="0" borderId="0" xfId="0" applyNumberFormat="1" applyFont="1" applyFill="1"/>
    <xf numFmtId="0" fontId="18" fillId="0" borderId="0" xfId="0" applyFont="1" applyFill="1" applyAlignment="1">
      <alignment horizontal="left"/>
    </xf>
    <xf numFmtId="3" fontId="2" fillId="0" borderId="0" xfId="0" applyNumberFormat="1" applyFont="1" applyFill="1"/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38100</xdr:rowOff>
        </xdr:from>
        <xdr:to>
          <xdr:col>2</xdr:col>
          <xdr:colOff>19050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PLKWONG/AppData/Local/Microsoft/Windows/Temporary%20Internet%20Files/Content.Outlook/ZD986659/HKIS%202018%20(Jun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To-PA"/>
      <sheetName val="sales-98-chinese-NO"/>
      <sheetName val="Set-Up "/>
      <sheetName val="Set-Up-To-Security"/>
      <sheetName val="profit-loss-cost w.o. purchase"/>
      <sheetName val="summary2017"/>
      <sheetName val="Color"/>
      <sheetName val="lot-1"/>
      <sheetName val="lot-2"/>
      <sheetName val="lot-3"/>
      <sheetName val="lot-4"/>
      <sheetName val="Withdrawn 5"/>
      <sheetName val="lot-6"/>
      <sheetName val="lot-7"/>
      <sheetName val="Withdrawn 8"/>
      <sheetName val="lot-9"/>
      <sheetName val="lot-10"/>
      <sheetName val="lot-11"/>
      <sheetName val="lot-12"/>
      <sheetName val="lot-13"/>
      <sheetName val="lot-14"/>
      <sheetName val="lot-15"/>
      <sheetName val="lot-16"/>
      <sheetName val="Withdrawn17"/>
      <sheetName val="lot-18"/>
      <sheetName val="lot-19"/>
      <sheetName val="lot-20"/>
      <sheetName val="lot-21"/>
      <sheetName val="lot-22"/>
      <sheetName val="lot-23"/>
      <sheetName val="lot-24"/>
      <sheetName val="lot-25"/>
      <sheetName val="lot-26"/>
      <sheetName val="lot-27"/>
      <sheetName val="lot-28"/>
      <sheetName val="lot-29"/>
      <sheetName val="lot-30"/>
      <sheetName val="lot-31"/>
      <sheetName val="lot-32"/>
      <sheetName val="lot-33"/>
      <sheetName val="lot-34"/>
      <sheetName val="lot-35"/>
      <sheetName val="lot-36"/>
      <sheetName val="lot-37"/>
      <sheetName val="lot-38"/>
      <sheetName val="lot-39"/>
      <sheetName val="lot-40"/>
      <sheetName val="lot-41"/>
      <sheetName val="lot-42"/>
      <sheetName val="lot-43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Bay Gelding  (GB)</v>
          </cell>
          <cell r="C7" t="str">
            <v>Holy Roman Emperor - Whole Grain 
 ( by Polish Precedent )</v>
          </cell>
          <cell r="D7" t="str">
            <v>The Racing Club</v>
          </cell>
          <cell r="G7">
            <v>2400000</v>
          </cell>
        </row>
        <row r="8">
          <cell r="B8" t="str">
            <v>Bay Gelding  (IRE)</v>
          </cell>
          <cell r="C8" t="str">
            <v>Kodiac - Lilium 
 ( by Nashwan )</v>
          </cell>
          <cell r="D8" t="str">
            <v>Medicore Syndicate</v>
          </cell>
          <cell r="G8">
            <v>1400000</v>
          </cell>
        </row>
        <row r="9">
          <cell r="B9" t="str">
            <v>Brown Gelding (AUS)</v>
          </cell>
          <cell r="C9" t="str">
            <v>Medaglia D'oro - Oh Eight Hundred 
 ( by Diatribe )</v>
          </cell>
          <cell r="D9" t="str">
            <v>Tsang Ping Sing, Alan</v>
          </cell>
          <cell r="G9">
            <v>1800000</v>
          </cell>
        </row>
        <row r="10">
          <cell r="B10" t="str">
            <v>Bay Gelding (GER)</v>
          </cell>
          <cell r="C10" t="str">
            <v>Soldier Hollow - Astilbe
 ( by Monsun )</v>
          </cell>
          <cell r="D10" t="str">
            <v>Hui Kwan Wah, Hugo</v>
          </cell>
          <cell r="G10">
            <v>1300000</v>
          </cell>
        </row>
        <row r="11">
          <cell r="B11" t="str">
            <v>Withdrawn</v>
          </cell>
        </row>
        <row r="12">
          <cell r="B12" t="str">
            <v>Brown Gelding (AUS)</v>
          </cell>
          <cell r="C12" t="str">
            <v>Charge Forward - Emanday
 ( by Redoute's Choice )</v>
          </cell>
          <cell r="D12" t="str">
            <v>Suen Chung Yan, Julia</v>
          </cell>
          <cell r="G12">
            <v>2000000</v>
          </cell>
        </row>
        <row r="13">
          <cell r="B13" t="str">
            <v>Bay Gelding (IRE)</v>
          </cell>
          <cell r="C13" t="str">
            <v>Camacho - Amistad
 ( by Winged Love )</v>
          </cell>
          <cell r="D13" t="str">
            <v>Mak Lui Ming</v>
          </cell>
          <cell r="G13">
            <v>700000</v>
          </cell>
        </row>
        <row r="14">
          <cell r="B14" t="str">
            <v>Withdrawn</v>
          </cell>
        </row>
        <row r="15">
          <cell r="B15" t="str">
            <v>Roan Gelding (FR)</v>
          </cell>
          <cell r="C15" t="str">
            <v>Shamardal - Light and Airy
 ( by Linamix )</v>
          </cell>
          <cell r="D15" t="str">
            <v>Evergreen Syndicate</v>
          </cell>
          <cell r="G15">
            <v>2800000</v>
          </cell>
        </row>
        <row r="16">
          <cell r="B16" t="str">
            <v>Bay Gelding (NZ)</v>
          </cell>
          <cell r="C16" t="str">
            <v>O'Reilly - Glamouraad
 ( by Volksraad )</v>
          </cell>
          <cell r="D16" t="str">
            <v>Chan Tak Wa</v>
          </cell>
          <cell r="G16">
            <v>2500000</v>
          </cell>
        </row>
        <row r="17">
          <cell r="B17" t="str">
            <v>Bay Gelding (GB)</v>
          </cell>
          <cell r="C17" t="str">
            <v>Elusive Quality - Ighraa
 ( by Tamayuz )</v>
          </cell>
          <cell r="D17" t="str">
            <v>Happy Fountain Syndicate</v>
          </cell>
          <cell r="G17">
            <v>1500000</v>
          </cell>
        </row>
        <row r="18">
          <cell r="B18" t="str">
            <v>Bay Gelding (FR)</v>
          </cell>
          <cell r="C18" t="str">
            <v>Redoute's Choice  - Torentosa
 ( by Oasis Dream )</v>
          </cell>
          <cell r="D18" t="str">
            <v>Suen Siu Man, Simon</v>
          </cell>
          <cell r="G18">
            <v>2200000</v>
          </cell>
        </row>
        <row r="19">
          <cell r="B19" t="str">
            <v>Chestnut Gelding (GER)</v>
          </cell>
          <cell r="C19" t="str">
            <v>Iffraaj - Neuquen
 ( by Rock of Gibraltar )</v>
          </cell>
          <cell r="G19">
            <v>1000000</v>
          </cell>
        </row>
        <row r="20">
          <cell r="B20" t="str">
            <v>Bay Gelding (NZ)</v>
          </cell>
          <cell r="C20" t="str">
            <v>Pins - Natural Rhythm
 ( by Viking Ruler )</v>
          </cell>
          <cell r="G20">
            <v>2500000</v>
          </cell>
        </row>
        <row r="21">
          <cell r="B21" t="str">
            <v>Bay Gelding (GER)</v>
          </cell>
          <cell r="C21" t="str">
            <v>Kallisto - Prakasa
 ( by Areion )</v>
          </cell>
          <cell r="D21" t="str">
            <v>Highrise Syndicate</v>
          </cell>
          <cell r="G21">
            <v>800000</v>
          </cell>
        </row>
        <row r="22">
          <cell r="B22" t="str">
            <v>Bay Gelding (IRE)</v>
          </cell>
          <cell r="C22" t="str">
            <v>Holy Roman Emperor -  Sojitzen
 ( by Great Journey )</v>
          </cell>
          <cell r="D22" t="str">
            <v>Master Syndicate</v>
          </cell>
          <cell r="G22">
            <v>1300000</v>
          </cell>
        </row>
        <row r="23">
          <cell r="B23" t="str">
            <v>Withdrawn</v>
          </cell>
        </row>
      </sheetData>
      <sheetData sheetId="6">
        <row r="4">
          <cell r="A4" t="str">
            <v>棗色／棕色閹馬</v>
          </cell>
        </row>
        <row r="5">
          <cell r="A5" t="str">
            <v>棗色閹馬</v>
          </cell>
        </row>
        <row r="6">
          <cell r="A6" t="str">
            <v>棕色閹馬</v>
          </cell>
        </row>
        <row r="7">
          <cell r="A7" t="str">
            <v>灰色閹馬</v>
          </cell>
        </row>
        <row r="8">
          <cell r="A8" t="str">
            <v>栗色閹馬</v>
          </cell>
        </row>
        <row r="9">
          <cell r="A9" t="str">
            <v>栗色雄馬</v>
          </cell>
        </row>
        <row r="10">
          <cell r="A10" t="str">
            <v>棗色雄馬</v>
          </cell>
        </row>
        <row r="11">
          <cell r="A11" t="str">
            <v>深棗色／棕色閹馬</v>
          </cell>
        </row>
        <row r="12">
          <cell r="A12" t="str">
            <v>深棗色／棕色雄馬</v>
          </cell>
        </row>
        <row r="13">
          <cell r="A13" t="str">
            <v>棕色雄馬</v>
          </cell>
        </row>
        <row r="14">
          <cell r="A14" t="str">
            <v>棗色／棕色雄馬</v>
          </cell>
        </row>
        <row r="15">
          <cell r="A15" t="str">
            <v>棗色／灰色閹馬</v>
          </cell>
        </row>
        <row r="16">
          <cell r="A16" t="str">
            <v>沙色閹馬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A7" t="str">
            <v>Cheung Kwong Yung, Wallace</v>
          </cell>
        </row>
      </sheetData>
      <sheetData sheetId="20">
        <row r="7">
          <cell r="A7" t="str">
            <v>New Chariot Club Syndicate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50" workbookViewId="0">
      <selection activeCell="C9" sqref="C9"/>
    </sheetView>
  </sheetViews>
  <sheetFormatPr defaultColWidth="9.140625" defaultRowHeight="12.75" x14ac:dyDescent="0.2"/>
  <cols>
    <col min="1" max="1" width="13.7109375" style="1" customWidth="1"/>
    <col min="2" max="2" width="50.7109375" style="1" customWidth="1"/>
    <col min="3" max="3" width="101.42578125" style="1" customWidth="1"/>
    <col min="4" max="4" width="61.42578125" style="1" customWidth="1"/>
    <col min="5" max="5" width="34.28515625" style="1" customWidth="1"/>
    <col min="6" max="10" width="25.42578125" style="1" customWidth="1"/>
    <col min="11" max="11" width="9.140625" style="1"/>
    <col min="12" max="12" width="10.28515625" style="1" bestFit="1" customWidth="1"/>
    <col min="13" max="16384" width="9.140625" style="1"/>
  </cols>
  <sheetData>
    <row r="1" spans="1:10" ht="26.25" customHeight="1" x14ac:dyDescent="0.2"/>
    <row r="2" spans="1:10" ht="32.25" customHeight="1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3" x14ac:dyDescent="0.4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0.25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0.25" x14ac:dyDescent="0.3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7" customHeight="1" x14ac:dyDescent="0.2"/>
    <row r="7" spans="1:10" s="3" customFormat="1" ht="33.75" customHeight="1" thickBot="1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s="12" customFormat="1" ht="51.75" customHeight="1" thickBot="1" x14ac:dyDescent="0.25">
      <c r="A8" s="4">
        <v>1</v>
      </c>
      <c r="B8" s="5" t="str">
        <f>[1]summary2017!B7</f>
        <v>Bay Gelding  (GB)</v>
      </c>
      <c r="C8" s="6" t="str">
        <f>[1]summary2017!C7</f>
        <v>Holy Roman Emperor - Whole Grain 
 ( by Polish Precedent )</v>
      </c>
      <c r="D8" s="7" t="str">
        <f>[1]summary2017!D7</f>
        <v>The Racing Club</v>
      </c>
      <c r="E8" s="8">
        <f>[1]summary2017!G7</f>
        <v>2400000</v>
      </c>
      <c r="F8" s="9">
        <f t="shared" ref="F8:F23" si="0">E8/$F$34</f>
        <v>305771.43585170084</v>
      </c>
      <c r="G8" s="10">
        <f t="shared" ref="G8:G23" si="1">E8/$G$34</f>
        <v>409696.1420279959</v>
      </c>
      <c r="H8" s="10">
        <f t="shared" ref="H8:H23" si="2">E8/$H$34</f>
        <v>230724.86060373008</v>
      </c>
      <c r="I8" s="10">
        <f t="shared" ref="I8:I23" si="3">E8/$I$34</f>
        <v>440286.18602091365</v>
      </c>
      <c r="J8" s="11">
        <f t="shared" ref="J8:J23" si="4">E8/$J$34</f>
        <v>263736.26373626373</v>
      </c>
    </row>
    <row r="9" spans="1:10" s="12" customFormat="1" ht="51.75" customHeight="1" thickBot="1" x14ac:dyDescent="0.25">
      <c r="A9" s="13">
        <v>2</v>
      </c>
      <c r="B9" s="5" t="str">
        <f>[1]summary2017!B8</f>
        <v>Bay Gelding  (IRE)</v>
      </c>
      <c r="C9" s="6" t="str">
        <f>[1]summary2017!C8</f>
        <v>Kodiac - Lilium 
 ( by Nashwan )</v>
      </c>
      <c r="D9" s="7" t="str">
        <f>[1]summary2017!D8</f>
        <v>Medicore Syndicate</v>
      </c>
      <c r="E9" s="8">
        <f>[1]summary2017!G8</f>
        <v>1400000</v>
      </c>
      <c r="F9" s="9">
        <f t="shared" si="0"/>
        <v>178366.67091349215</v>
      </c>
      <c r="G9" s="10">
        <f t="shared" si="1"/>
        <v>238989.41618299764</v>
      </c>
      <c r="H9" s="10">
        <f t="shared" si="2"/>
        <v>134589.50201884253</v>
      </c>
      <c r="I9" s="10">
        <f t="shared" si="3"/>
        <v>256833.6085121996</v>
      </c>
      <c r="J9" s="11">
        <f t="shared" si="4"/>
        <v>153846.15384615384</v>
      </c>
    </row>
    <row r="10" spans="1:10" s="12" customFormat="1" ht="51.75" customHeight="1" thickBot="1" x14ac:dyDescent="0.25">
      <c r="A10" s="13">
        <v>3</v>
      </c>
      <c r="B10" s="5" t="str">
        <f>[1]summary2017!B9</f>
        <v>Brown Gelding (AUS)</v>
      </c>
      <c r="C10" s="6" t="str">
        <f>[1]summary2017!C9</f>
        <v>Medaglia D'oro - Oh Eight Hundred 
 ( by Diatribe )</v>
      </c>
      <c r="D10" s="7" t="str">
        <f>[1]summary2017!D9</f>
        <v>Tsang Ping Sing, Alan</v>
      </c>
      <c r="E10" s="8">
        <f>[1]summary2017!G9</f>
        <v>1800000</v>
      </c>
      <c r="F10" s="9">
        <f t="shared" si="0"/>
        <v>229328.57688877563</v>
      </c>
      <c r="G10" s="10">
        <f t="shared" si="1"/>
        <v>307272.10652099695</v>
      </c>
      <c r="H10" s="10">
        <f t="shared" si="2"/>
        <v>173043.64545279756</v>
      </c>
      <c r="I10" s="10">
        <f t="shared" si="3"/>
        <v>330214.63951568521</v>
      </c>
      <c r="J10" s="11">
        <f t="shared" si="4"/>
        <v>197802.1978021978</v>
      </c>
    </row>
    <row r="11" spans="1:10" s="12" customFormat="1" ht="51.75" customHeight="1" thickBot="1" x14ac:dyDescent="0.25">
      <c r="A11" s="13">
        <v>4</v>
      </c>
      <c r="B11" s="5" t="str">
        <f>[1]summary2017!B10</f>
        <v>Bay Gelding (GER)</v>
      </c>
      <c r="C11" s="6" t="str">
        <f>[1]summary2017!C10</f>
        <v>Soldier Hollow - Astilbe
 ( by Monsun )</v>
      </c>
      <c r="D11" s="7" t="str">
        <f>[1]summary2017!D10</f>
        <v>Hui Kwan Wah, Hugo</v>
      </c>
      <c r="E11" s="8">
        <f>[1]summary2017!G10</f>
        <v>1300000</v>
      </c>
      <c r="F11" s="9">
        <f t="shared" si="0"/>
        <v>165626.19441967129</v>
      </c>
      <c r="G11" s="10">
        <f t="shared" si="1"/>
        <v>221918.74359849779</v>
      </c>
      <c r="H11" s="10">
        <f t="shared" si="2"/>
        <v>124975.96616035378</v>
      </c>
      <c r="I11" s="10">
        <f t="shared" si="3"/>
        <v>238488.35076132821</v>
      </c>
      <c r="J11" s="11">
        <f t="shared" si="4"/>
        <v>142857.14285714287</v>
      </c>
    </row>
    <row r="12" spans="1:10" s="12" customFormat="1" ht="51.75" customHeight="1" thickBot="1" x14ac:dyDescent="0.25">
      <c r="A12" s="13">
        <v>5</v>
      </c>
      <c r="B12" s="31" t="str">
        <f>[1]summary2017!B11</f>
        <v>Withdrawn</v>
      </c>
      <c r="C12" s="32"/>
      <c r="D12" s="32"/>
      <c r="E12" s="32"/>
      <c r="F12" s="32"/>
      <c r="G12" s="32"/>
      <c r="H12" s="32"/>
      <c r="I12" s="32"/>
      <c r="J12" s="33"/>
    </row>
    <row r="13" spans="1:10" s="12" customFormat="1" ht="51.75" customHeight="1" thickBot="1" x14ac:dyDescent="0.25">
      <c r="A13" s="13">
        <v>6</v>
      </c>
      <c r="B13" s="5" t="str">
        <f>[1]summary2017!B12</f>
        <v>Brown Gelding (AUS)</v>
      </c>
      <c r="C13" s="6" t="str">
        <f>[1]summary2017!C12</f>
        <v>Charge Forward - Emanday
 ( by Redoute's Choice )</v>
      </c>
      <c r="D13" s="7" t="str">
        <f>[1]summary2017!D12</f>
        <v>Suen Chung Yan, Julia</v>
      </c>
      <c r="E13" s="8">
        <f>[1]summary2017!G12</f>
        <v>2000000</v>
      </c>
      <c r="F13" s="9">
        <f t="shared" si="0"/>
        <v>254809.52987641736</v>
      </c>
      <c r="G13" s="10">
        <f t="shared" si="1"/>
        <v>341413.45168999658</v>
      </c>
      <c r="H13" s="10">
        <f t="shared" si="2"/>
        <v>192270.71716977505</v>
      </c>
      <c r="I13" s="10">
        <f t="shared" si="3"/>
        <v>366905.15501742804</v>
      </c>
      <c r="J13" s="11">
        <f t="shared" si="4"/>
        <v>219780.21978021978</v>
      </c>
    </row>
    <row r="14" spans="1:10" s="12" customFormat="1" ht="51.75" customHeight="1" thickBot="1" x14ac:dyDescent="0.25">
      <c r="A14" s="13">
        <v>7</v>
      </c>
      <c r="B14" s="5" t="str">
        <f>[1]summary2017!B13</f>
        <v>Bay Gelding (IRE)</v>
      </c>
      <c r="C14" s="6" t="str">
        <f>[1]summary2017!C13</f>
        <v>Camacho - Amistad
 ( by Winged Love )</v>
      </c>
      <c r="D14" s="7" t="str">
        <f>[1]summary2017!D13</f>
        <v>Mak Lui Ming</v>
      </c>
      <c r="E14" s="8">
        <f>[1]summary2017!G13</f>
        <v>700000</v>
      </c>
      <c r="F14" s="9">
        <f t="shared" si="0"/>
        <v>89183.335456746077</v>
      </c>
      <c r="G14" s="10">
        <f t="shared" si="1"/>
        <v>119494.70809149882</v>
      </c>
      <c r="H14" s="10">
        <f t="shared" si="2"/>
        <v>67294.751009421263</v>
      </c>
      <c r="I14" s="10">
        <f t="shared" si="3"/>
        <v>128416.8042560998</v>
      </c>
      <c r="J14" s="11">
        <f t="shared" si="4"/>
        <v>76923.076923076922</v>
      </c>
    </row>
    <row r="15" spans="1:10" s="12" customFormat="1" ht="51.75" customHeight="1" thickBot="1" x14ac:dyDescent="0.25">
      <c r="A15" s="13">
        <v>8</v>
      </c>
      <c r="B15" s="31" t="str">
        <f>[1]summary2017!B14</f>
        <v>Withdrawn</v>
      </c>
      <c r="C15" s="32"/>
      <c r="D15" s="32"/>
      <c r="E15" s="32"/>
      <c r="F15" s="32"/>
      <c r="G15" s="32"/>
      <c r="H15" s="32"/>
      <c r="I15" s="32"/>
      <c r="J15" s="33"/>
    </row>
    <row r="16" spans="1:10" s="12" customFormat="1" ht="51.75" customHeight="1" thickBot="1" x14ac:dyDescent="0.25">
      <c r="A16" s="13">
        <v>9</v>
      </c>
      <c r="B16" s="5" t="str">
        <f>[1]summary2017!B15</f>
        <v>Roan Gelding (FR)</v>
      </c>
      <c r="C16" s="6" t="str">
        <f>[1]summary2017!C15</f>
        <v>Shamardal - Light and Airy
 ( by Linamix )</v>
      </c>
      <c r="D16" s="7" t="str">
        <f>[1]summary2017!D15</f>
        <v>Evergreen Syndicate</v>
      </c>
      <c r="E16" s="8">
        <f>[1]summary2017!G15</f>
        <v>2800000</v>
      </c>
      <c r="F16" s="9">
        <f t="shared" si="0"/>
        <v>356733.34182698431</v>
      </c>
      <c r="G16" s="10">
        <f t="shared" si="1"/>
        <v>477978.83236599527</v>
      </c>
      <c r="H16" s="10">
        <f t="shared" si="2"/>
        <v>269179.00403768505</v>
      </c>
      <c r="I16" s="10">
        <f t="shared" si="3"/>
        <v>513667.2170243992</v>
      </c>
      <c r="J16" s="11">
        <f t="shared" si="4"/>
        <v>307692.30769230769</v>
      </c>
    </row>
    <row r="17" spans="1:10" s="12" customFormat="1" ht="51.75" customHeight="1" thickBot="1" x14ac:dyDescent="0.25">
      <c r="A17" s="13">
        <v>10</v>
      </c>
      <c r="B17" s="5" t="str">
        <f>[1]summary2017!B16</f>
        <v>Bay Gelding (NZ)</v>
      </c>
      <c r="C17" s="6" t="str">
        <f>[1]summary2017!C16</f>
        <v>O'Reilly - Glamouraad
 ( by Volksraad )</v>
      </c>
      <c r="D17" s="7" t="str">
        <f>[1]summary2017!D16</f>
        <v>Chan Tak Wa</v>
      </c>
      <c r="E17" s="8">
        <f>[1]summary2017!G16</f>
        <v>2500000</v>
      </c>
      <c r="F17" s="9">
        <f t="shared" si="0"/>
        <v>318511.91234552173</v>
      </c>
      <c r="G17" s="10">
        <f t="shared" si="1"/>
        <v>426766.81461249577</v>
      </c>
      <c r="H17" s="10">
        <f t="shared" si="2"/>
        <v>240338.39646221884</v>
      </c>
      <c r="I17" s="10">
        <f t="shared" si="3"/>
        <v>458631.44377178501</v>
      </c>
      <c r="J17" s="11">
        <f t="shared" si="4"/>
        <v>274725.27472527476</v>
      </c>
    </row>
    <row r="18" spans="1:10" s="12" customFormat="1" ht="51.75" customHeight="1" thickBot="1" x14ac:dyDescent="0.25">
      <c r="A18" s="13">
        <v>11</v>
      </c>
      <c r="B18" s="5" t="str">
        <f>[1]summary2017!B17</f>
        <v>Bay Gelding (GB)</v>
      </c>
      <c r="C18" s="6" t="str">
        <f>[1]summary2017!C17</f>
        <v>Elusive Quality - Ighraa
 ( by Tamayuz )</v>
      </c>
      <c r="D18" s="7" t="str">
        <f>[1]summary2017!D17</f>
        <v>Happy Fountain Syndicate</v>
      </c>
      <c r="E18" s="8">
        <f>[1]summary2017!G17</f>
        <v>1500000</v>
      </c>
      <c r="F18" s="9">
        <f t="shared" si="0"/>
        <v>191107.14740731302</v>
      </c>
      <c r="G18" s="10">
        <f t="shared" si="1"/>
        <v>256060.08876749745</v>
      </c>
      <c r="H18" s="10">
        <f t="shared" si="2"/>
        <v>144203.03787733128</v>
      </c>
      <c r="I18" s="10">
        <f t="shared" si="3"/>
        <v>275178.86626307102</v>
      </c>
      <c r="J18" s="11">
        <f t="shared" si="4"/>
        <v>164835.16483516485</v>
      </c>
    </row>
    <row r="19" spans="1:10" s="12" customFormat="1" ht="51.75" customHeight="1" thickBot="1" x14ac:dyDescent="0.25">
      <c r="A19" s="13">
        <v>12</v>
      </c>
      <c r="B19" s="5" t="str">
        <f>[1]summary2017!B18</f>
        <v>Bay Gelding (FR)</v>
      </c>
      <c r="C19" s="6" t="str">
        <f>[1]summary2017!C18</f>
        <v>Redoute's Choice  - Torentosa
 ( by Oasis Dream )</v>
      </c>
      <c r="D19" s="7" t="str">
        <f>[1]summary2017!D18</f>
        <v>Suen Siu Man, Simon</v>
      </c>
      <c r="E19" s="8">
        <f>[1]summary2017!G18</f>
        <v>2200000</v>
      </c>
      <c r="F19" s="9">
        <f t="shared" si="0"/>
        <v>280290.4828640591</v>
      </c>
      <c r="G19" s="10">
        <f t="shared" si="1"/>
        <v>375554.79685899627</v>
      </c>
      <c r="H19" s="10">
        <f t="shared" si="2"/>
        <v>211497.78888675256</v>
      </c>
      <c r="I19" s="10">
        <f t="shared" si="3"/>
        <v>403595.67051917082</v>
      </c>
      <c r="J19" s="11">
        <f t="shared" si="4"/>
        <v>241758.24175824175</v>
      </c>
    </row>
    <row r="20" spans="1:10" s="12" customFormat="1" ht="51.75" customHeight="1" thickBot="1" x14ac:dyDescent="0.25">
      <c r="A20" s="13">
        <v>13</v>
      </c>
      <c r="B20" s="5" t="str">
        <f>[1]summary2017!B19</f>
        <v>Chestnut Gelding (GER)</v>
      </c>
      <c r="C20" s="6" t="str">
        <f>[1]summary2017!C19</f>
        <v>Iffraaj - Neuquen
 ( by Rock of Gibraltar )</v>
      </c>
      <c r="D20" s="7" t="str">
        <f>'[1]lot-13'!A7</f>
        <v>Cheung Kwong Yung, Wallace</v>
      </c>
      <c r="E20" s="8">
        <f>[1]summary2017!G19</f>
        <v>1000000</v>
      </c>
      <c r="F20" s="9">
        <f t="shared" si="0"/>
        <v>127404.76493820868</v>
      </c>
      <c r="G20" s="10">
        <f t="shared" si="1"/>
        <v>170706.72584499829</v>
      </c>
      <c r="H20" s="10">
        <f t="shared" si="2"/>
        <v>96135.358584887523</v>
      </c>
      <c r="I20" s="10">
        <f t="shared" si="3"/>
        <v>183452.57750871402</v>
      </c>
      <c r="J20" s="11">
        <f t="shared" si="4"/>
        <v>109890.10989010989</v>
      </c>
    </row>
    <row r="21" spans="1:10" s="12" customFormat="1" ht="51.75" customHeight="1" thickBot="1" x14ac:dyDescent="0.25">
      <c r="A21" s="13">
        <v>14</v>
      </c>
      <c r="B21" s="5" t="str">
        <f>[1]summary2017!B20</f>
        <v>Bay Gelding (NZ)</v>
      </c>
      <c r="C21" s="6" t="str">
        <f>[1]summary2017!C20</f>
        <v>Pins - Natural Rhythm
 ( by Viking Ruler )</v>
      </c>
      <c r="D21" s="7" t="str">
        <f>'[1]lot-14'!A7</f>
        <v>New Chariot Club Syndicate</v>
      </c>
      <c r="E21" s="8">
        <f>[1]summary2017!G20</f>
        <v>2500000</v>
      </c>
      <c r="F21" s="9">
        <f t="shared" si="0"/>
        <v>318511.91234552173</v>
      </c>
      <c r="G21" s="10">
        <f t="shared" si="1"/>
        <v>426766.81461249577</v>
      </c>
      <c r="H21" s="10">
        <f t="shared" si="2"/>
        <v>240338.39646221884</v>
      </c>
      <c r="I21" s="10">
        <f t="shared" si="3"/>
        <v>458631.44377178501</v>
      </c>
      <c r="J21" s="11">
        <f t="shared" si="4"/>
        <v>274725.27472527476</v>
      </c>
    </row>
    <row r="22" spans="1:10" s="12" customFormat="1" ht="51.75" customHeight="1" thickBot="1" x14ac:dyDescent="0.25">
      <c r="A22" s="13">
        <v>15</v>
      </c>
      <c r="B22" s="5" t="str">
        <f>[1]summary2017!B21</f>
        <v>Bay Gelding (GER)</v>
      </c>
      <c r="C22" s="6" t="str">
        <f>[1]summary2017!C21</f>
        <v>Kallisto - Prakasa
 ( by Areion )</v>
      </c>
      <c r="D22" s="7" t="str">
        <f>[1]summary2017!D21</f>
        <v>Highrise Syndicate</v>
      </c>
      <c r="E22" s="8">
        <f>[1]summary2017!G21</f>
        <v>800000</v>
      </c>
      <c r="F22" s="9">
        <f t="shared" si="0"/>
        <v>101923.81195056695</v>
      </c>
      <c r="G22" s="10">
        <f t="shared" si="1"/>
        <v>136565.38067599863</v>
      </c>
      <c r="H22" s="10">
        <f t="shared" si="2"/>
        <v>76908.286867910021</v>
      </c>
      <c r="I22" s="10">
        <f t="shared" si="3"/>
        <v>146762.06200697122</v>
      </c>
      <c r="J22" s="11">
        <f t="shared" si="4"/>
        <v>87912.087912087911</v>
      </c>
    </row>
    <row r="23" spans="1:10" s="12" customFormat="1" ht="51.75" customHeight="1" thickBot="1" x14ac:dyDescent="0.25">
      <c r="A23" s="13">
        <v>16</v>
      </c>
      <c r="B23" s="5" t="str">
        <f>[1]summary2017!B22</f>
        <v>Bay Gelding (IRE)</v>
      </c>
      <c r="C23" s="6" t="str">
        <f>[1]summary2017!C22</f>
        <v>Holy Roman Emperor -  Sojitzen
 ( by Great Journey )</v>
      </c>
      <c r="D23" s="7" t="str">
        <f>[1]summary2017!D22</f>
        <v>Master Syndicate</v>
      </c>
      <c r="E23" s="8">
        <f>[1]summary2017!G22</f>
        <v>1300000</v>
      </c>
      <c r="F23" s="9">
        <f t="shared" si="0"/>
        <v>165626.19441967129</v>
      </c>
      <c r="G23" s="10">
        <f t="shared" si="1"/>
        <v>221918.74359849779</v>
      </c>
      <c r="H23" s="10">
        <f t="shared" si="2"/>
        <v>124975.96616035378</v>
      </c>
      <c r="I23" s="10">
        <f t="shared" si="3"/>
        <v>238488.35076132821</v>
      </c>
      <c r="J23" s="11">
        <f t="shared" si="4"/>
        <v>142857.14285714287</v>
      </c>
    </row>
    <row r="24" spans="1:10" s="12" customFormat="1" ht="51.75" customHeight="1" thickBot="1" x14ac:dyDescent="0.25">
      <c r="A24" s="13">
        <v>17</v>
      </c>
      <c r="B24" s="31" t="str">
        <f>[1]summary2017!B23</f>
        <v>Withdrawn</v>
      </c>
      <c r="C24" s="32"/>
      <c r="D24" s="32"/>
      <c r="E24" s="32"/>
      <c r="F24" s="32"/>
      <c r="G24" s="32"/>
      <c r="H24" s="32"/>
      <c r="I24" s="32"/>
      <c r="J24" s="33"/>
    </row>
    <row r="25" spans="1:10" ht="26.25" x14ac:dyDescent="0.4">
      <c r="A25" s="14"/>
      <c r="B25" s="14"/>
      <c r="C25" s="14"/>
      <c r="D25" s="14"/>
      <c r="E25" s="15"/>
      <c r="F25" s="16"/>
      <c r="G25" s="16"/>
      <c r="H25" s="16"/>
      <c r="I25" s="16"/>
      <c r="J25" s="14"/>
    </row>
    <row r="26" spans="1:10" ht="39" customHeight="1" x14ac:dyDescent="0.45">
      <c r="A26" s="17"/>
      <c r="C26" s="18"/>
      <c r="D26" s="19" t="s">
        <v>14</v>
      </c>
      <c r="E26" s="20">
        <f t="shared" ref="E26:J26" si="5">SUM(E8:E24)</f>
        <v>24200000</v>
      </c>
      <c r="F26" s="20">
        <f t="shared" si="5"/>
        <v>3083195.3115046504</v>
      </c>
      <c r="G26" s="20">
        <f t="shared" si="5"/>
        <v>4131102.7654489586</v>
      </c>
      <c r="H26" s="20">
        <f t="shared" si="5"/>
        <v>2326475.6777542778</v>
      </c>
      <c r="I26" s="20">
        <f t="shared" si="5"/>
        <v>4439552.3757108785</v>
      </c>
      <c r="J26" s="20">
        <f t="shared" si="5"/>
        <v>2659340.6593406592</v>
      </c>
    </row>
    <row r="27" spans="1:10" ht="39" customHeight="1" x14ac:dyDescent="0.45">
      <c r="A27" s="17"/>
      <c r="C27" s="18"/>
      <c r="D27" s="19" t="s">
        <v>15</v>
      </c>
      <c r="E27" s="20">
        <f t="shared" ref="E27:J27" si="6">AVERAGE(E8:E24)</f>
        <v>1728571.4285714286</v>
      </c>
      <c r="F27" s="20">
        <f t="shared" si="6"/>
        <v>220228.23653604646</v>
      </c>
      <c r="G27" s="20">
        <f t="shared" si="6"/>
        <v>295078.76896063989</v>
      </c>
      <c r="H27" s="20">
        <f t="shared" si="6"/>
        <v>166176.83412530556</v>
      </c>
      <c r="I27" s="20">
        <f t="shared" si="6"/>
        <v>317110.88397934847</v>
      </c>
      <c r="J27" s="20">
        <f t="shared" si="6"/>
        <v>189952.9042386185</v>
      </c>
    </row>
    <row r="28" spans="1:10" ht="39" customHeight="1" x14ac:dyDescent="0.45">
      <c r="A28" s="17"/>
      <c r="C28" s="18"/>
      <c r="D28" s="19" t="s">
        <v>16</v>
      </c>
      <c r="E28" s="20">
        <f t="shared" ref="E28:J28" si="7">MEDIAN(E8:E24)</f>
        <v>1650000</v>
      </c>
      <c r="F28" s="20">
        <f t="shared" si="7"/>
        <v>210217.86214804434</v>
      </c>
      <c r="G28" s="20">
        <f t="shared" si="7"/>
        <v>281666.09764424723</v>
      </c>
      <c r="H28" s="20">
        <f t="shared" si="7"/>
        <v>158623.34166506442</v>
      </c>
      <c r="I28" s="20">
        <f t="shared" si="7"/>
        <v>302696.75288937811</v>
      </c>
      <c r="J28" s="20">
        <f t="shared" si="7"/>
        <v>181318.68131868134</v>
      </c>
    </row>
    <row r="29" spans="1:10" ht="26.25" x14ac:dyDescent="0.4">
      <c r="E29" s="21"/>
      <c r="F29" s="21"/>
      <c r="G29" s="21"/>
      <c r="H29" s="21"/>
      <c r="I29" s="21"/>
      <c r="J29" s="21"/>
    </row>
    <row r="30" spans="1:10" ht="33.75" customHeight="1" x14ac:dyDescent="0.4">
      <c r="A30" s="17"/>
      <c r="C30" s="18"/>
      <c r="D30" s="22" t="s">
        <v>17</v>
      </c>
      <c r="E30" s="21">
        <v>135300000</v>
      </c>
      <c r="F30" s="23">
        <v>16857694.784288473</v>
      </c>
      <c r="G30" s="23">
        <v>21963087.248322152</v>
      </c>
      <c r="H30" s="23">
        <v>13656755.346896188</v>
      </c>
      <c r="I30" s="23">
        <v>24151291.512915134</v>
      </c>
      <c r="J30" s="24">
        <v>15654149.724946186</v>
      </c>
    </row>
    <row r="31" spans="1:10" ht="33.75" customHeight="1" x14ac:dyDescent="0.4">
      <c r="A31" s="17"/>
      <c r="C31" s="18"/>
      <c r="D31" s="22" t="s">
        <v>18</v>
      </c>
      <c r="E31" s="21">
        <v>5203846.153846154</v>
      </c>
      <c r="F31" s="23">
        <v>581299.82014787837</v>
      </c>
      <c r="G31" s="23">
        <v>757347.83614903968</v>
      </c>
      <c r="H31" s="23">
        <v>470922.59816883405</v>
      </c>
      <c r="I31" s="23">
        <v>832803.15561776329</v>
      </c>
      <c r="J31" s="24">
        <v>539798.26637745474</v>
      </c>
    </row>
    <row r="32" spans="1:10" ht="33.75" customHeight="1" x14ac:dyDescent="0.4">
      <c r="A32" s="17"/>
      <c r="C32" s="18"/>
      <c r="D32" s="22" t="s">
        <v>19</v>
      </c>
      <c r="E32" s="21">
        <v>4700000</v>
      </c>
      <c r="F32" s="23">
        <v>540888.60270444304</v>
      </c>
      <c r="G32" s="23">
        <v>704697.98657718126</v>
      </c>
      <c r="H32" s="23">
        <v>438184.66353677615</v>
      </c>
      <c r="I32" s="23">
        <v>774907.74907749076</v>
      </c>
      <c r="J32" s="24">
        <v>502272.18368811288</v>
      </c>
    </row>
    <row r="33" spans="1:10" ht="26.25" x14ac:dyDescent="0.4">
      <c r="A33" s="25"/>
      <c r="D33" s="26"/>
      <c r="E33" s="21"/>
      <c r="F33" s="21"/>
      <c r="G33" s="21"/>
      <c r="H33" s="21"/>
      <c r="I33" s="21"/>
      <c r="J33" s="21"/>
    </row>
    <row r="34" spans="1:10" ht="26.25" x14ac:dyDescent="0.4">
      <c r="C34" s="18"/>
      <c r="D34" s="27" t="s">
        <v>20</v>
      </c>
      <c r="E34" s="28">
        <v>1</v>
      </c>
      <c r="F34" s="28">
        <v>7.8490000000000002</v>
      </c>
      <c r="G34" s="28">
        <v>5.8579999999999997</v>
      </c>
      <c r="H34" s="28">
        <v>10.401999999999999</v>
      </c>
      <c r="I34" s="28">
        <v>5.4509999999999996</v>
      </c>
      <c r="J34" s="28">
        <v>9.1</v>
      </c>
    </row>
    <row r="36" spans="1:10" ht="18.75" x14ac:dyDescent="0.3">
      <c r="A36" s="29" t="s">
        <v>21</v>
      </c>
    </row>
    <row r="38" spans="1:10" x14ac:dyDescent="0.2">
      <c r="E38" s="30"/>
    </row>
  </sheetData>
  <mergeCells count="7">
    <mergeCell ref="B24:J24"/>
    <mergeCell ref="A2:J2"/>
    <mergeCell ref="A3:J3"/>
    <mergeCell ref="A4:J4"/>
    <mergeCell ref="A5:J5"/>
    <mergeCell ref="B12:J12"/>
    <mergeCell ref="B15:J15"/>
  </mergeCells>
  <printOptions horizontalCentered="1"/>
  <pageMargins left="0.21" right="0.28000000000000003" top="0.51" bottom="0.23622047244094488" header="0.19684930008748908" footer="0.23622047244094488"/>
  <pageSetup paperSize="9" scale="37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38100</xdr:rowOff>
              </from>
              <to>
                <xdr:col>2</xdr:col>
                <xdr:colOff>19050</xdr:colOff>
                <xdr:row>4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sales-98-chinese-NO</vt:lpstr>
      <vt:lpstr>'sales-98-chinese-NO'!Print_Area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HKJC</cp:lastModifiedBy>
  <dcterms:created xsi:type="dcterms:W3CDTF">2018-06-15T10:05:38Z</dcterms:created>
  <dcterms:modified xsi:type="dcterms:W3CDTF">2018-06-15T13:34:06Z</dcterms:modified>
</cp:coreProperties>
</file>